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Z:\Smyrna\AGA\David\Horoměřická\"/>
    </mc:Choice>
  </mc:AlternateContent>
  <xr:revisionPtr revIDLastSave="0" documentId="13_ncr:1_{FA1972F6-3058-400E-AD6E-ABB0C94FFCC1}" xr6:coauthVersionLast="41" xr6:coauthVersionMax="41" xr10:uidLastSave="{00000000-0000-0000-0000-000000000000}"/>
  <bookViews>
    <workbookView xWindow="10425" yWindow="135" windowWidth="18045" windowHeight="15225" xr2:uid="{00000000-000D-0000-FFFF-FFFF00000000}"/>
  </bookViews>
  <sheets>
    <sheet name="Rekapitulace stavby" sheetId="1" r:id="rId1"/>
    <sheet name="SO 01.1 - Sejmutí ornice" sheetId="2" r:id="rId2"/>
    <sheet name="SO 02 - Demolice" sheetId="3" r:id="rId3"/>
    <sheet name="SO 24 - Komunikace a zpev..." sheetId="4" r:id="rId4"/>
    <sheet name="SO 25 - Sadové úpravy" sheetId="5" r:id="rId5"/>
    <sheet name="SO 301 - Oprava odvodnění " sheetId="6" r:id="rId6"/>
    <sheet name="DIR - Realizace DIR" sheetId="7" r:id="rId7"/>
    <sheet name="VON - Vedlejší a ostatní ..." sheetId="8" r:id="rId8"/>
    <sheet name="Pokyny pro vyplnění" sheetId="9" r:id="rId9"/>
  </sheets>
  <definedNames>
    <definedName name="_xlnm._FilterDatabase" localSheetId="6" hidden="1">'DIR - Realizace DIR'!$C$81:$K$277</definedName>
    <definedName name="_xlnm._FilterDatabase" localSheetId="1" hidden="1">'SO 01.1 - Sejmutí ornice'!$C$86:$K$102</definedName>
    <definedName name="_xlnm._FilterDatabase" localSheetId="2" hidden="1">'SO 02 - Demolice'!$C$82:$K$207</definedName>
    <definedName name="_xlnm._FilterDatabase" localSheetId="3" hidden="1">'SO 24 - Komunikace a zpev...'!$C$86:$K$422</definedName>
    <definedName name="_xlnm._FilterDatabase" localSheetId="4" hidden="1">'SO 25 - Sadové úpravy'!$C$80:$K$137</definedName>
    <definedName name="_xlnm._FilterDatabase" localSheetId="5" hidden="1">'SO 301 - Oprava odvodnění '!$C$87:$K$284</definedName>
    <definedName name="_xlnm._FilterDatabase" localSheetId="7" hidden="1">'VON - Vedlejší a ostatní ...'!$C$84:$K$124</definedName>
    <definedName name="_xlnm.Print_Titles" localSheetId="6">'DIR - Realizace DIR'!$81:$81</definedName>
    <definedName name="_xlnm.Print_Titles" localSheetId="0">'Rekapitulace stavby'!$52:$52</definedName>
    <definedName name="_xlnm.Print_Titles" localSheetId="1">'SO 01.1 - Sejmutí ornice'!$86:$86</definedName>
    <definedName name="_xlnm.Print_Titles" localSheetId="2">'SO 02 - Demolice'!$82:$82</definedName>
    <definedName name="_xlnm.Print_Titles" localSheetId="3">'SO 24 - Komunikace a zpev...'!$86:$86</definedName>
    <definedName name="_xlnm.Print_Titles" localSheetId="4">'SO 25 - Sadové úpravy'!$80:$80</definedName>
    <definedName name="_xlnm.Print_Titles" localSheetId="5">'SO 301 - Oprava odvodnění '!$87:$87</definedName>
    <definedName name="_xlnm.Print_Titles" localSheetId="7">'VON - Vedlejší a ostatní ...'!$84:$84</definedName>
    <definedName name="_xlnm.Print_Area" localSheetId="6">'DIR - Realizace DIR'!$C$4:$J$39,'DIR - Realizace DIR'!$C$45:$J$63,'DIR - Realizace DIR'!$C$69:$K$277</definedName>
    <definedName name="_xlnm.Print_Area" localSheetId="8">'Pokyny pro vyplnění'!$B$2:$K$71,'Pokyny pro vyplnění'!$B$74:$K$118,'Pokyny pro vyplnění'!$B$121:$K$190,'Pokyny pro vyplnění'!$B$198:$K$218</definedName>
    <definedName name="_xlnm.Print_Area" localSheetId="0">'Rekapitulace stavby'!$D$4:$AO$36,'Rekapitulace stavby'!$C$42:$AQ$63</definedName>
    <definedName name="_xlnm.Print_Area" localSheetId="1">'SO 01.1 - Sejmutí ornice'!$C$4:$J$41,'SO 01.1 - Sejmutí ornice'!$C$47:$J$66,'SO 01.1 - Sejmutí ornice'!$C$72:$K$102</definedName>
    <definedName name="_xlnm.Print_Area" localSheetId="2">'SO 02 - Demolice'!$C$4:$J$39,'SO 02 - Demolice'!$C$45:$J$64,'SO 02 - Demolice'!$C$70:$K$207</definedName>
    <definedName name="_xlnm.Print_Area" localSheetId="3">'SO 24 - Komunikace a zpev...'!$C$4:$J$39,'SO 24 - Komunikace a zpev...'!$C$45:$J$68,'SO 24 - Komunikace a zpev...'!$C$74:$K$422</definedName>
    <definedName name="_xlnm.Print_Area" localSheetId="4">'SO 25 - Sadové úpravy'!$C$4:$J$39,'SO 25 - Sadové úpravy'!$C$45:$J$62,'SO 25 - Sadové úpravy'!$C$68:$K$137</definedName>
    <definedName name="_xlnm.Print_Area" localSheetId="5">'SO 301 - Oprava odvodnění '!$C$4:$J$39,'SO 301 - Oprava odvodnění '!$C$45:$J$69,'SO 301 - Oprava odvodnění '!$C$75:$K$284</definedName>
    <definedName name="_xlnm.Print_Area" localSheetId="7">'VON - Vedlejší a ostatní ...'!$C$4:$J$39,'VON - Vedlejší a ostatní ...'!$C$45:$J$66,'VON - Vedlejší a ostatní ...'!$C$72:$K$124</definedName>
  </definedNames>
  <calcPr calcId="191029"/>
</workbook>
</file>

<file path=xl/calcChain.xml><?xml version="1.0" encoding="utf-8"?>
<calcChain xmlns="http://schemas.openxmlformats.org/spreadsheetml/2006/main">
  <c r="J37" i="8" l="1"/>
  <c r="J36" i="8"/>
  <c r="AY62" i="1" s="1"/>
  <c r="J35" i="8"/>
  <c r="AX62" i="1" s="1"/>
  <c r="BI122" i="8"/>
  <c r="BH122" i="8"/>
  <c r="BG122" i="8"/>
  <c r="BF122" i="8"/>
  <c r="T122" i="8"/>
  <c r="T121" i="8"/>
  <c r="R122" i="8"/>
  <c r="R121" i="8" s="1"/>
  <c r="P122" i="8"/>
  <c r="P121" i="8" s="1"/>
  <c r="BK122" i="8"/>
  <c r="BK121" i="8" s="1"/>
  <c r="J121" i="8" s="1"/>
  <c r="J65" i="8" s="1"/>
  <c r="J122" i="8"/>
  <c r="BE122" i="8"/>
  <c r="BI118" i="8"/>
  <c r="BH118" i="8"/>
  <c r="BG118" i="8"/>
  <c r="BF118" i="8"/>
  <c r="T118" i="8"/>
  <c r="T117" i="8"/>
  <c r="R118" i="8"/>
  <c r="R117" i="8" s="1"/>
  <c r="P118" i="8"/>
  <c r="P117" i="8" s="1"/>
  <c r="BK118" i="8"/>
  <c r="BK117" i="8" s="1"/>
  <c r="J117" i="8" s="1"/>
  <c r="J64" i="8" s="1"/>
  <c r="J118" i="8"/>
  <c r="BE118" i="8"/>
  <c r="BI114" i="8"/>
  <c r="BH114" i="8"/>
  <c r="BG114" i="8"/>
  <c r="BF114" i="8"/>
  <c r="T114" i="8"/>
  <c r="R114" i="8"/>
  <c r="P114" i="8"/>
  <c r="BK114" i="8"/>
  <c r="J114" i="8"/>
  <c r="BE114" i="8"/>
  <c r="BI111" i="8"/>
  <c r="BH111" i="8"/>
  <c r="BG111" i="8"/>
  <c r="BF111" i="8"/>
  <c r="T111" i="8"/>
  <c r="T110" i="8" s="1"/>
  <c r="R111" i="8"/>
  <c r="R110" i="8"/>
  <c r="P111" i="8"/>
  <c r="P110" i="8" s="1"/>
  <c r="BK111" i="8"/>
  <c r="BK110" i="8"/>
  <c r="J110" i="8" s="1"/>
  <c r="J63" i="8" s="1"/>
  <c r="J111" i="8"/>
  <c r="BE111" i="8"/>
  <c r="BI107" i="8"/>
  <c r="BH107" i="8"/>
  <c r="BG107" i="8"/>
  <c r="BF107" i="8"/>
  <c r="T107" i="8"/>
  <c r="T106" i="8" s="1"/>
  <c r="R107" i="8"/>
  <c r="R106" i="8" s="1"/>
  <c r="P107" i="8"/>
  <c r="P106" i="8" s="1"/>
  <c r="BK107" i="8"/>
  <c r="BK106" i="8"/>
  <c r="J106" i="8" s="1"/>
  <c r="J62" i="8" s="1"/>
  <c r="J107" i="8"/>
  <c r="BE107" i="8"/>
  <c r="BI100" i="8"/>
  <c r="BH100" i="8"/>
  <c r="BG100" i="8"/>
  <c r="BF100" i="8"/>
  <c r="F34" i="8" s="1"/>
  <c r="BA62" i="1" s="1"/>
  <c r="T100" i="8"/>
  <c r="R100" i="8"/>
  <c r="P100" i="8"/>
  <c r="BK100" i="8"/>
  <c r="J100" i="8"/>
  <c r="BE100" i="8" s="1"/>
  <c r="BI97" i="8"/>
  <c r="BH97" i="8"/>
  <c r="BG97" i="8"/>
  <c r="BF97" i="8"/>
  <c r="T97" i="8"/>
  <c r="R97" i="8"/>
  <c r="P97" i="8"/>
  <c r="BK97" i="8"/>
  <c r="J97" i="8"/>
  <c r="BE97" i="8"/>
  <c r="BI94" i="8"/>
  <c r="BH94" i="8"/>
  <c r="BG94" i="8"/>
  <c r="BF94" i="8"/>
  <c r="T94" i="8"/>
  <c r="R94" i="8"/>
  <c r="P94" i="8"/>
  <c r="BK94" i="8"/>
  <c r="J94" i="8"/>
  <c r="BE94" i="8" s="1"/>
  <c r="BI91" i="8"/>
  <c r="F37" i="8" s="1"/>
  <c r="BD62" i="1" s="1"/>
  <c r="BH91" i="8"/>
  <c r="BG91" i="8"/>
  <c r="BF91" i="8"/>
  <c r="T91" i="8"/>
  <c r="R91" i="8"/>
  <c r="P91" i="8"/>
  <c r="BK91" i="8"/>
  <c r="J91" i="8"/>
  <c r="BE91" i="8" s="1"/>
  <c r="BI88" i="8"/>
  <c r="BH88" i="8"/>
  <c r="BG88" i="8"/>
  <c r="F35" i="8" s="1"/>
  <c r="BB62" i="1" s="1"/>
  <c r="BF88" i="8"/>
  <c r="J34" i="8" s="1"/>
  <c r="AW62" i="1" s="1"/>
  <c r="T88" i="8"/>
  <c r="T87" i="8" s="1"/>
  <c r="R88" i="8"/>
  <c r="R87" i="8"/>
  <c r="R86" i="8" s="1"/>
  <c r="R85" i="8" s="1"/>
  <c r="P88" i="8"/>
  <c r="P87" i="8" s="1"/>
  <c r="P86" i="8" s="1"/>
  <c r="P85" i="8" s="1"/>
  <c r="AU62" i="1" s="1"/>
  <c r="BK88" i="8"/>
  <c r="J88" i="8"/>
  <c r="BE88" i="8"/>
  <c r="J81" i="8"/>
  <c r="F81" i="8"/>
  <c r="F79" i="8"/>
  <c r="E77" i="8"/>
  <c r="J54" i="8"/>
  <c r="F54" i="8"/>
  <c r="F52" i="8"/>
  <c r="E50" i="8"/>
  <c r="J24" i="8"/>
  <c r="E24" i="8"/>
  <c r="J55" i="8" s="1"/>
  <c r="J23" i="8"/>
  <c r="J18" i="8"/>
  <c r="E18" i="8"/>
  <c r="F82" i="8" s="1"/>
  <c r="F55" i="8"/>
  <c r="J17" i="8"/>
  <c r="J12" i="8"/>
  <c r="J79" i="8" s="1"/>
  <c r="E7" i="8"/>
  <c r="J37" i="7"/>
  <c r="J36" i="7"/>
  <c r="AY61" i="1"/>
  <c r="J35" i="7"/>
  <c r="AX61" i="1"/>
  <c r="BI275" i="7"/>
  <c r="BH275" i="7"/>
  <c r="BG275" i="7"/>
  <c r="BF275" i="7"/>
  <c r="T275" i="7"/>
  <c r="R275" i="7"/>
  <c r="P275" i="7"/>
  <c r="BK275" i="7"/>
  <c r="J275" i="7"/>
  <c r="BE275" i="7" s="1"/>
  <c r="BI271" i="7"/>
  <c r="BH271" i="7"/>
  <c r="BG271" i="7"/>
  <c r="BF271" i="7"/>
  <c r="T271" i="7"/>
  <c r="R271" i="7"/>
  <c r="P271" i="7"/>
  <c r="BK271" i="7"/>
  <c r="J271" i="7"/>
  <c r="BE271" i="7"/>
  <c r="BI268" i="7"/>
  <c r="BH268" i="7"/>
  <c r="BG268" i="7"/>
  <c r="BF268" i="7"/>
  <c r="T268" i="7"/>
  <c r="R268" i="7"/>
  <c r="P268" i="7"/>
  <c r="BK268" i="7"/>
  <c r="J268" i="7"/>
  <c r="BE268" i="7"/>
  <c r="BI262" i="7"/>
  <c r="BH262" i="7"/>
  <c r="BG262" i="7"/>
  <c r="BF262" i="7"/>
  <c r="T262" i="7"/>
  <c r="R262" i="7"/>
  <c r="P262" i="7"/>
  <c r="BK262" i="7"/>
  <c r="J262" i="7"/>
  <c r="BE262" i="7"/>
  <c r="BI256" i="7"/>
  <c r="BH256" i="7"/>
  <c r="BG256" i="7"/>
  <c r="BF256" i="7"/>
  <c r="T256" i="7"/>
  <c r="R256" i="7"/>
  <c r="P256" i="7"/>
  <c r="BK256" i="7"/>
  <c r="J256" i="7"/>
  <c r="BE256" i="7" s="1"/>
  <c r="BI250" i="7"/>
  <c r="BH250" i="7"/>
  <c r="BG250" i="7"/>
  <c r="BF250" i="7"/>
  <c r="T250" i="7"/>
  <c r="R250" i="7"/>
  <c r="P250" i="7"/>
  <c r="BK250" i="7"/>
  <c r="J250" i="7"/>
  <c r="BE250" i="7"/>
  <c r="BI244" i="7"/>
  <c r="BH244" i="7"/>
  <c r="BG244" i="7"/>
  <c r="BF244" i="7"/>
  <c r="T244" i="7"/>
  <c r="R244" i="7"/>
  <c r="P244" i="7"/>
  <c r="BK244" i="7"/>
  <c r="J244" i="7"/>
  <c r="BE244" i="7"/>
  <c r="BI240" i="7"/>
  <c r="BH240" i="7"/>
  <c r="BG240" i="7"/>
  <c r="BF240" i="7"/>
  <c r="T240" i="7"/>
  <c r="R240" i="7"/>
  <c r="P240" i="7"/>
  <c r="BK240" i="7"/>
  <c r="J240" i="7"/>
  <c r="BE240" i="7"/>
  <c r="BI236" i="7"/>
  <c r="BH236" i="7"/>
  <c r="BG236" i="7"/>
  <c r="BF236" i="7"/>
  <c r="T236" i="7"/>
  <c r="R236" i="7"/>
  <c r="P236" i="7"/>
  <c r="BK236" i="7"/>
  <c r="J236" i="7"/>
  <c r="BE236" i="7" s="1"/>
  <c r="BI231" i="7"/>
  <c r="BH231" i="7"/>
  <c r="BG231" i="7"/>
  <c r="BF231" i="7"/>
  <c r="T231" i="7"/>
  <c r="R231" i="7"/>
  <c r="P231" i="7"/>
  <c r="BK231" i="7"/>
  <c r="J231" i="7"/>
  <c r="BE231" i="7"/>
  <c r="BI226" i="7"/>
  <c r="BH226" i="7"/>
  <c r="BG226" i="7"/>
  <c r="BF226" i="7"/>
  <c r="T226" i="7"/>
  <c r="R226" i="7"/>
  <c r="P226" i="7"/>
  <c r="BK226" i="7"/>
  <c r="J226" i="7"/>
  <c r="BE226" i="7"/>
  <c r="BI221" i="7"/>
  <c r="BH221" i="7"/>
  <c r="BG221" i="7"/>
  <c r="BF221" i="7"/>
  <c r="T221" i="7"/>
  <c r="R221" i="7"/>
  <c r="P221" i="7"/>
  <c r="BK221" i="7"/>
  <c r="J221" i="7"/>
  <c r="BE221" i="7"/>
  <c r="BI216" i="7"/>
  <c r="BH216" i="7"/>
  <c r="BG216" i="7"/>
  <c r="BF216" i="7"/>
  <c r="T216" i="7"/>
  <c r="R216" i="7"/>
  <c r="P216" i="7"/>
  <c r="BK216" i="7"/>
  <c r="J216" i="7"/>
  <c r="BE216" i="7" s="1"/>
  <c r="BI212" i="7"/>
  <c r="BH212" i="7"/>
  <c r="BG212" i="7"/>
  <c r="BF212" i="7"/>
  <c r="T212" i="7"/>
  <c r="R212" i="7"/>
  <c r="P212" i="7"/>
  <c r="BK212" i="7"/>
  <c r="J212" i="7"/>
  <c r="BE212" i="7"/>
  <c r="BI208" i="7"/>
  <c r="BH208" i="7"/>
  <c r="BG208" i="7"/>
  <c r="BF208" i="7"/>
  <c r="T208" i="7"/>
  <c r="T179" i="7" s="1"/>
  <c r="R208" i="7"/>
  <c r="P208" i="7"/>
  <c r="BK208" i="7"/>
  <c r="J208" i="7"/>
  <c r="BE208" i="7"/>
  <c r="BI204" i="7"/>
  <c r="BH204" i="7"/>
  <c r="BG204" i="7"/>
  <c r="BF204" i="7"/>
  <c r="T204" i="7"/>
  <c r="R204" i="7"/>
  <c r="P204" i="7"/>
  <c r="BK204" i="7"/>
  <c r="J204" i="7"/>
  <c r="BE204" i="7"/>
  <c r="BI200" i="7"/>
  <c r="BH200" i="7"/>
  <c r="BG200" i="7"/>
  <c r="BF200" i="7"/>
  <c r="T200" i="7"/>
  <c r="R200" i="7"/>
  <c r="P200" i="7"/>
  <c r="BK200" i="7"/>
  <c r="J200" i="7"/>
  <c r="BE200" i="7" s="1"/>
  <c r="BI195" i="7"/>
  <c r="BH195" i="7"/>
  <c r="BG195" i="7"/>
  <c r="BF195" i="7"/>
  <c r="T195" i="7"/>
  <c r="R195" i="7"/>
  <c r="P195" i="7"/>
  <c r="BK195" i="7"/>
  <c r="J195" i="7"/>
  <c r="BE195" i="7"/>
  <c r="BI190" i="7"/>
  <c r="BH190" i="7"/>
  <c r="BG190" i="7"/>
  <c r="BF190" i="7"/>
  <c r="T190" i="7"/>
  <c r="R190" i="7"/>
  <c r="P190" i="7"/>
  <c r="BK190" i="7"/>
  <c r="J190" i="7"/>
  <c r="BE190" i="7"/>
  <c r="BI185" i="7"/>
  <c r="BH185" i="7"/>
  <c r="BG185" i="7"/>
  <c r="BF185" i="7"/>
  <c r="T185" i="7"/>
  <c r="R185" i="7"/>
  <c r="R179" i="7" s="1"/>
  <c r="P185" i="7"/>
  <c r="BK185" i="7"/>
  <c r="BK179" i="7" s="1"/>
  <c r="J179" i="7" s="1"/>
  <c r="J62" i="7" s="1"/>
  <c r="J185" i="7"/>
  <c r="BE185" i="7"/>
  <c r="BI180" i="7"/>
  <c r="BH180" i="7"/>
  <c r="BG180" i="7"/>
  <c r="BF180" i="7"/>
  <c r="T180" i="7"/>
  <c r="R180" i="7"/>
  <c r="P180" i="7"/>
  <c r="BK180" i="7"/>
  <c r="J180" i="7"/>
  <c r="BE180" i="7" s="1"/>
  <c r="BI176" i="7"/>
  <c r="BH176" i="7"/>
  <c r="BG176" i="7"/>
  <c r="BF176" i="7"/>
  <c r="T176" i="7"/>
  <c r="R176" i="7"/>
  <c r="P176" i="7"/>
  <c r="BK176" i="7"/>
  <c r="J176" i="7"/>
  <c r="BE176" i="7" s="1"/>
  <c r="BI172" i="7"/>
  <c r="BH172" i="7"/>
  <c r="BG172" i="7"/>
  <c r="BF172" i="7"/>
  <c r="T172" i="7"/>
  <c r="R172" i="7"/>
  <c r="P172" i="7"/>
  <c r="BK172" i="7"/>
  <c r="J172" i="7"/>
  <c r="BE172" i="7"/>
  <c r="BI169" i="7"/>
  <c r="BH169" i="7"/>
  <c r="BG169" i="7"/>
  <c r="BF169" i="7"/>
  <c r="T169" i="7"/>
  <c r="R169" i="7"/>
  <c r="P169" i="7"/>
  <c r="BK169" i="7"/>
  <c r="J169" i="7"/>
  <c r="BE169" i="7"/>
  <c r="BI163" i="7"/>
  <c r="BH163" i="7"/>
  <c r="BG163" i="7"/>
  <c r="BF163" i="7"/>
  <c r="T163" i="7"/>
  <c r="R163" i="7"/>
  <c r="P163" i="7"/>
  <c r="BK163" i="7"/>
  <c r="J163" i="7"/>
  <c r="BE163" i="7"/>
  <c r="BI157" i="7"/>
  <c r="BH157" i="7"/>
  <c r="BG157" i="7"/>
  <c r="BF157" i="7"/>
  <c r="T157" i="7"/>
  <c r="R157" i="7"/>
  <c r="P157" i="7"/>
  <c r="BK157" i="7"/>
  <c r="J157" i="7"/>
  <c r="BE157" i="7" s="1"/>
  <c r="BI151" i="7"/>
  <c r="BH151" i="7"/>
  <c r="BG151" i="7"/>
  <c r="BF151" i="7"/>
  <c r="T151" i="7"/>
  <c r="R151" i="7"/>
  <c r="P151" i="7"/>
  <c r="BK151" i="7"/>
  <c r="J151" i="7"/>
  <c r="BE151" i="7"/>
  <c r="BI145" i="7"/>
  <c r="BH145" i="7"/>
  <c r="BG145" i="7"/>
  <c r="BF145" i="7"/>
  <c r="T145" i="7"/>
  <c r="R145" i="7"/>
  <c r="P145" i="7"/>
  <c r="BK145" i="7"/>
  <c r="J145" i="7"/>
  <c r="BE145" i="7"/>
  <c r="BI141" i="7"/>
  <c r="BH141" i="7"/>
  <c r="BG141" i="7"/>
  <c r="BF141" i="7"/>
  <c r="T141" i="7"/>
  <c r="R141" i="7"/>
  <c r="P141" i="7"/>
  <c r="BK141" i="7"/>
  <c r="J141" i="7"/>
  <c r="BE141" i="7"/>
  <c r="BI137" i="7"/>
  <c r="BH137" i="7"/>
  <c r="BG137" i="7"/>
  <c r="BF137" i="7"/>
  <c r="T137" i="7"/>
  <c r="R137" i="7"/>
  <c r="P137" i="7"/>
  <c r="BK137" i="7"/>
  <c r="J137" i="7"/>
  <c r="BE137" i="7" s="1"/>
  <c r="BI133" i="7"/>
  <c r="BH133" i="7"/>
  <c r="BG133" i="7"/>
  <c r="BF133" i="7"/>
  <c r="T133" i="7"/>
  <c r="R133" i="7"/>
  <c r="P133" i="7"/>
  <c r="BK133" i="7"/>
  <c r="J133" i="7"/>
  <c r="BE133" i="7"/>
  <c r="BI129" i="7"/>
  <c r="BH129" i="7"/>
  <c r="BG129" i="7"/>
  <c r="BF129" i="7"/>
  <c r="T129" i="7"/>
  <c r="R129" i="7"/>
  <c r="P129" i="7"/>
  <c r="BK129" i="7"/>
  <c r="J129" i="7"/>
  <c r="BE129" i="7"/>
  <c r="BI124" i="7"/>
  <c r="BH124" i="7"/>
  <c r="BG124" i="7"/>
  <c r="BF124" i="7"/>
  <c r="T124" i="7"/>
  <c r="R124" i="7"/>
  <c r="P124" i="7"/>
  <c r="BK124" i="7"/>
  <c r="J124" i="7"/>
  <c r="BE124" i="7"/>
  <c r="BI119" i="7"/>
  <c r="BH119" i="7"/>
  <c r="BG119" i="7"/>
  <c r="BF119" i="7"/>
  <c r="T119" i="7"/>
  <c r="R119" i="7"/>
  <c r="P119" i="7"/>
  <c r="BK119" i="7"/>
  <c r="J119" i="7"/>
  <c r="BE119" i="7" s="1"/>
  <c r="BI115" i="7"/>
  <c r="BH115" i="7"/>
  <c r="BG115" i="7"/>
  <c r="BF115" i="7"/>
  <c r="T115" i="7"/>
  <c r="R115" i="7"/>
  <c r="P115" i="7"/>
  <c r="BK115" i="7"/>
  <c r="J115" i="7"/>
  <c r="BE115" i="7"/>
  <c r="BI111" i="7"/>
  <c r="BH111" i="7"/>
  <c r="BG111" i="7"/>
  <c r="BF111" i="7"/>
  <c r="T111" i="7"/>
  <c r="R111" i="7"/>
  <c r="P111" i="7"/>
  <c r="BK111" i="7"/>
  <c r="J111" i="7"/>
  <c r="BE111" i="7"/>
  <c r="BI107" i="7"/>
  <c r="BH107" i="7"/>
  <c r="BG107" i="7"/>
  <c r="BF107" i="7"/>
  <c r="T107" i="7"/>
  <c r="R107" i="7"/>
  <c r="P107" i="7"/>
  <c r="BK107" i="7"/>
  <c r="J107" i="7"/>
  <c r="BE107" i="7"/>
  <c r="BI103" i="7"/>
  <c r="BH103" i="7"/>
  <c r="BG103" i="7"/>
  <c r="BF103" i="7"/>
  <c r="T103" i="7"/>
  <c r="R103" i="7"/>
  <c r="P103" i="7"/>
  <c r="BK103" i="7"/>
  <c r="J103" i="7"/>
  <c r="BE103" i="7" s="1"/>
  <c r="BI99" i="7"/>
  <c r="BH99" i="7"/>
  <c r="BG99" i="7"/>
  <c r="BF99" i="7"/>
  <c r="T99" i="7"/>
  <c r="R99" i="7"/>
  <c r="P99" i="7"/>
  <c r="BK99" i="7"/>
  <c r="J99" i="7"/>
  <c r="BE99" i="7"/>
  <c r="BI95" i="7"/>
  <c r="BH95" i="7"/>
  <c r="BG95" i="7"/>
  <c r="BF95" i="7"/>
  <c r="T95" i="7"/>
  <c r="R95" i="7"/>
  <c r="P95" i="7"/>
  <c r="BK95" i="7"/>
  <c r="J95" i="7"/>
  <c r="BE95" i="7"/>
  <c r="BI90" i="7"/>
  <c r="BH90" i="7"/>
  <c r="BG90" i="7"/>
  <c r="BF90" i="7"/>
  <c r="T90" i="7"/>
  <c r="R90" i="7"/>
  <c r="P90" i="7"/>
  <c r="P84" i="7" s="1"/>
  <c r="BK90" i="7"/>
  <c r="J90" i="7"/>
  <c r="BE90" i="7"/>
  <c r="BI85" i="7"/>
  <c r="BH85" i="7"/>
  <c r="BG85" i="7"/>
  <c r="BF85" i="7"/>
  <c r="J34" i="7" s="1"/>
  <c r="AW61" i="1" s="1"/>
  <c r="T85" i="7"/>
  <c r="R85" i="7"/>
  <c r="P85" i="7"/>
  <c r="BK85" i="7"/>
  <c r="BK84" i="7" s="1"/>
  <c r="BK83" i="7" s="1"/>
  <c r="J83" i="7" s="1"/>
  <c r="J60" i="7" s="1"/>
  <c r="J85" i="7"/>
  <c r="BE85" i="7" s="1"/>
  <c r="J78" i="7"/>
  <c r="F78" i="7"/>
  <c r="F76" i="7"/>
  <c r="E74" i="7"/>
  <c r="J54" i="7"/>
  <c r="F54" i="7"/>
  <c r="F52" i="7"/>
  <c r="E50" i="7"/>
  <c r="J24" i="7"/>
  <c r="E24" i="7"/>
  <c r="J79" i="7"/>
  <c r="J55" i="7"/>
  <c r="J23" i="7"/>
  <c r="J18" i="7"/>
  <c r="E18" i="7"/>
  <c r="F55" i="7" s="1"/>
  <c r="F79" i="7"/>
  <c r="J17" i="7"/>
  <c r="J12" i="7"/>
  <c r="E7" i="7"/>
  <c r="E72" i="7" s="1"/>
  <c r="E48" i="7"/>
  <c r="J37" i="6"/>
  <c r="J36" i="6"/>
  <c r="AY60" i="1"/>
  <c r="J35" i="6"/>
  <c r="AX60" i="1" s="1"/>
  <c r="BI283" i="6"/>
  <c r="BH283" i="6"/>
  <c r="BG283" i="6"/>
  <c r="BF283" i="6"/>
  <c r="T283" i="6"/>
  <c r="T282" i="6"/>
  <c r="R283" i="6"/>
  <c r="R282" i="6" s="1"/>
  <c r="P283" i="6"/>
  <c r="P282" i="6" s="1"/>
  <c r="BK283" i="6"/>
  <c r="BK282" i="6" s="1"/>
  <c r="J282" i="6" s="1"/>
  <c r="J68" i="6" s="1"/>
  <c r="J283" i="6"/>
  <c r="BE283" i="6" s="1"/>
  <c r="BI280" i="6"/>
  <c r="BH280" i="6"/>
  <c r="BG280" i="6"/>
  <c r="BF280" i="6"/>
  <c r="T280" i="6"/>
  <c r="R280" i="6"/>
  <c r="P280" i="6"/>
  <c r="BK280" i="6"/>
  <c r="J280" i="6"/>
  <c r="BE280" i="6" s="1"/>
  <c r="BI278" i="6"/>
  <c r="BH278" i="6"/>
  <c r="BG278" i="6"/>
  <c r="BF278" i="6"/>
  <c r="T278" i="6"/>
  <c r="R278" i="6"/>
  <c r="P278" i="6"/>
  <c r="BK278" i="6"/>
  <c r="J278" i="6"/>
  <c r="BE278" i="6" s="1"/>
  <c r="BI276" i="6"/>
  <c r="BH276" i="6"/>
  <c r="BG276" i="6"/>
  <c r="BF276" i="6"/>
  <c r="T276" i="6"/>
  <c r="T275" i="6" s="1"/>
  <c r="R276" i="6"/>
  <c r="R275" i="6" s="1"/>
  <c r="P276" i="6"/>
  <c r="P275" i="6"/>
  <c r="BK276" i="6"/>
  <c r="BK275" i="6" s="1"/>
  <c r="J275" i="6" s="1"/>
  <c r="J67" i="6" s="1"/>
  <c r="J276" i="6"/>
  <c r="BE276" i="6"/>
  <c r="BI272" i="6"/>
  <c r="BH272" i="6"/>
  <c r="BG272" i="6"/>
  <c r="BF272" i="6"/>
  <c r="T272" i="6"/>
  <c r="T271" i="6" s="1"/>
  <c r="R272" i="6"/>
  <c r="R271" i="6" s="1"/>
  <c r="P272" i="6"/>
  <c r="P271" i="6"/>
  <c r="BK272" i="6"/>
  <c r="BK271" i="6" s="1"/>
  <c r="J271" i="6" s="1"/>
  <c r="J66" i="6" s="1"/>
  <c r="J272" i="6"/>
  <c r="BE272" i="6"/>
  <c r="BI267" i="6"/>
  <c r="BH267" i="6"/>
  <c r="BG267" i="6"/>
  <c r="BF267" i="6"/>
  <c r="T267" i="6"/>
  <c r="R267" i="6"/>
  <c r="P267" i="6"/>
  <c r="BK267" i="6"/>
  <c r="J267" i="6"/>
  <c r="BE267" i="6"/>
  <c r="BI264" i="6"/>
  <c r="BH264" i="6"/>
  <c r="BG264" i="6"/>
  <c r="BF264" i="6"/>
  <c r="T264" i="6"/>
  <c r="R264" i="6"/>
  <c r="P264" i="6"/>
  <c r="BK264" i="6"/>
  <c r="J264" i="6"/>
  <c r="BE264" i="6" s="1"/>
  <c r="BI261" i="6"/>
  <c r="BH261" i="6"/>
  <c r="BG261" i="6"/>
  <c r="BF261" i="6"/>
  <c r="T261" i="6"/>
  <c r="R261" i="6"/>
  <c r="P261" i="6"/>
  <c r="BK261" i="6"/>
  <c r="J261" i="6"/>
  <c r="BE261" i="6" s="1"/>
  <c r="BI258" i="6"/>
  <c r="BH258" i="6"/>
  <c r="BG258" i="6"/>
  <c r="BF258" i="6"/>
  <c r="J34" i="6" s="1"/>
  <c r="AW60" i="1" s="1"/>
  <c r="T258" i="6"/>
  <c r="R258" i="6"/>
  <c r="P258" i="6"/>
  <c r="BK258" i="6"/>
  <c r="J258" i="6"/>
  <c r="BE258" i="6" s="1"/>
  <c r="BI255" i="6"/>
  <c r="BH255" i="6"/>
  <c r="BG255" i="6"/>
  <c r="BF255" i="6"/>
  <c r="T255" i="6"/>
  <c r="R255" i="6"/>
  <c r="P255" i="6"/>
  <c r="BK255" i="6"/>
  <c r="J255" i="6"/>
  <c r="BE255" i="6"/>
  <c r="BI250" i="6"/>
  <c r="BH250" i="6"/>
  <c r="BG250" i="6"/>
  <c r="BF250" i="6"/>
  <c r="T250" i="6"/>
  <c r="R250" i="6"/>
  <c r="P250" i="6"/>
  <c r="BK250" i="6"/>
  <c r="J250" i="6"/>
  <c r="BE250" i="6" s="1"/>
  <c r="BI247" i="6"/>
  <c r="BH247" i="6"/>
  <c r="BG247" i="6"/>
  <c r="BF247" i="6"/>
  <c r="T247" i="6"/>
  <c r="R247" i="6"/>
  <c r="P247" i="6"/>
  <c r="BK247" i="6"/>
  <c r="J247" i="6"/>
  <c r="BE247" i="6" s="1"/>
  <c r="BI243" i="6"/>
  <c r="BH243" i="6"/>
  <c r="BG243" i="6"/>
  <c r="BF243" i="6"/>
  <c r="T243" i="6"/>
  <c r="R243" i="6"/>
  <c r="P243" i="6"/>
  <c r="BK243" i="6"/>
  <c r="J243" i="6"/>
  <c r="BE243" i="6" s="1"/>
  <c r="BI240" i="6"/>
  <c r="BH240" i="6"/>
  <c r="BG240" i="6"/>
  <c r="BF240" i="6"/>
  <c r="T240" i="6"/>
  <c r="R240" i="6"/>
  <c r="P240" i="6"/>
  <c r="BK240" i="6"/>
  <c r="J240" i="6"/>
  <c r="BE240" i="6"/>
  <c r="BI236" i="6"/>
  <c r="BH236" i="6"/>
  <c r="BG236" i="6"/>
  <c r="BF236" i="6"/>
  <c r="T236" i="6"/>
  <c r="R236" i="6"/>
  <c r="P236" i="6"/>
  <c r="BK236" i="6"/>
  <c r="J236" i="6"/>
  <c r="BE236" i="6" s="1"/>
  <c r="BI233" i="6"/>
  <c r="BH233" i="6"/>
  <c r="BG233" i="6"/>
  <c r="BF233" i="6"/>
  <c r="T233" i="6"/>
  <c r="R233" i="6"/>
  <c r="P233" i="6"/>
  <c r="BK233" i="6"/>
  <c r="J233" i="6"/>
  <c r="BE233" i="6" s="1"/>
  <c r="BI229" i="6"/>
  <c r="BH229" i="6"/>
  <c r="BG229" i="6"/>
  <c r="BF229" i="6"/>
  <c r="T229" i="6"/>
  <c r="R229" i="6"/>
  <c r="P229" i="6"/>
  <c r="BK229" i="6"/>
  <c r="J229" i="6"/>
  <c r="BE229" i="6" s="1"/>
  <c r="BI226" i="6"/>
  <c r="BH226" i="6"/>
  <c r="BG226" i="6"/>
  <c r="BF226" i="6"/>
  <c r="T226" i="6"/>
  <c r="R226" i="6"/>
  <c r="P226" i="6"/>
  <c r="BK226" i="6"/>
  <c r="J226" i="6"/>
  <c r="BE226" i="6"/>
  <c r="BI222" i="6"/>
  <c r="BH222" i="6"/>
  <c r="BG222" i="6"/>
  <c r="BF222" i="6"/>
  <c r="T222" i="6"/>
  <c r="R222" i="6"/>
  <c r="P222" i="6"/>
  <c r="BK222" i="6"/>
  <c r="J222" i="6"/>
  <c r="BE222" i="6" s="1"/>
  <c r="BI217" i="6"/>
  <c r="BH217" i="6"/>
  <c r="BG217" i="6"/>
  <c r="BF217" i="6"/>
  <c r="T217" i="6"/>
  <c r="R217" i="6"/>
  <c r="P217" i="6"/>
  <c r="BK217" i="6"/>
  <c r="J217" i="6"/>
  <c r="BE217" i="6" s="1"/>
  <c r="BI212" i="6"/>
  <c r="BH212" i="6"/>
  <c r="BG212" i="6"/>
  <c r="BF212" i="6"/>
  <c r="T212" i="6"/>
  <c r="R212" i="6"/>
  <c r="P212" i="6"/>
  <c r="BK212" i="6"/>
  <c r="J212" i="6"/>
  <c r="BE212" i="6" s="1"/>
  <c r="BI207" i="6"/>
  <c r="BH207" i="6"/>
  <c r="BG207" i="6"/>
  <c r="BF207" i="6"/>
  <c r="T207" i="6"/>
  <c r="R207" i="6"/>
  <c r="P207" i="6"/>
  <c r="BK207" i="6"/>
  <c r="J207" i="6"/>
  <c r="BE207" i="6" s="1"/>
  <c r="BI201" i="6"/>
  <c r="BH201" i="6"/>
  <c r="BG201" i="6"/>
  <c r="BF201" i="6"/>
  <c r="T201" i="6"/>
  <c r="R201" i="6"/>
  <c r="P201" i="6"/>
  <c r="BK201" i="6"/>
  <c r="J201" i="6"/>
  <c r="BE201" i="6" s="1"/>
  <c r="BI197" i="6"/>
  <c r="BH197" i="6"/>
  <c r="BG197" i="6"/>
  <c r="BF197" i="6"/>
  <c r="T197" i="6"/>
  <c r="R197" i="6"/>
  <c r="P197" i="6"/>
  <c r="BK197" i="6"/>
  <c r="J197" i="6"/>
  <c r="BE197" i="6" s="1"/>
  <c r="BI193" i="6"/>
  <c r="BH193" i="6"/>
  <c r="BG193" i="6"/>
  <c r="BF193" i="6"/>
  <c r="T193" i="6"/>
  <c r="R193" i="6"/>
  <c r="P193" i="6"/>
  <c r="BK193" i="6"/>
  <c r="BK192" i="6" s="1"/>
  <c r="J192" i="6" s="1"/>
  <c r="J65" i="6" s="1"/>
  <c r="J193" i="6"/>
  <c r="BE193" i="6"/>
  <c r="BI187" i="6"/>
  <c r="BH187" i="6"/>
  <c r="BG187" i="6"/>
  <c r="BF187" i="6"/>
  <c r="T187" i="6"/>
  <c r="T186" i="6" s="1"/>
  <c r="R187" i="6"/>
  <c r="R186" i="6" s="1"/>
  <c r="P187" i="6"/>
  <c r="P186" i="6" s="1"/>
  <c r="BK187" i="6"/>
  <c r="BK186" i="6"/>
  <c r="J186" i="6" s="1"/>
  <c r="J64" i="6" s="1"/>
  <c r="J187" i="6"/>
  <c r="BE187" i="6"/>
  <c r="BI181" i="6"/>
  <c r="BH181" i="6"/>
  <c r="BG181" i="6"/>
  <c r="BF181" i="6"/>
  <c r="T181" i="6"/>
  <c r="R181" i="6"/>
  <c r="P181" i="6"/>
  <c r="BK181" i="6"/>
  <c r="J181" i="6"/>
  <c r="BE181" i="6" s="1"/>
  <c r="BI177" i="6"/>
  <c r="BH177" i="6"/>
  <c r="BG177" i="6"/>
  <c r="BF177" i="6"/>
  <c r="T177" i="6"/>
  <c r="T176" i="6" s="1"/>
  <c r="R177" i="6"/>
  <c r="R176" i="6" s="1"/>
  <c r="P177" i="6"/>
  <c r="P176" i="6" s="1"/>
  <c r="BK177" i="6"/>
  <c r="BK176" i="6" s="1"/>
  <c r="J176" i="6" s="1"/>
  <c r="J63" i="6" s="1"/>
  <c r="J177" i="6"/>
  <c r="BE177" i="6"/>
  <c r="BI173" i="6"/>
  <c r="BH173" i="6"/>
  <c r="BG173" i="6"/>
  <c r="BF173" i="6"/>
  <c r="T173" i="6"/>
  <c r="T172" i="6" s="1"/>
  <c r="R173" i="6"/>
  <c r="R172" i="6" s="1"/>
  <c r="P173" i="6"/>
  <c r="P172" i="6" s="1"/>
  <c r="BK173" i="6"/>
  <c r="BK172" i="6" s="1"/>
  <c r="J172" i="6" s="1"/>
  <c r="J62" i="6" s="1"/>
  <c r="J173" i="6"/>
  <c r="BE173" i="6"/>
  <c r="BI168" i="6"/>
  <c r="BH168" i="6"/>
  <c r="BG168" i="6"/>
  <c r="BF168" i="6"/>
  <c r="T168" i="6"/>
  <c r="R168" i="6"/>
  <c r="P168" i="6"/>
  <c r="BK168" i="6"/>
  <c r="J168" i="6"/>
  <c r="BE168" i="6"/>
  <c r="BI164" i="6"/>
  <c r="BH164" i="6"/>
  <c r="BG164" i="6"/>
  <c r="BF164" i="6"/>
  <c r="T164" i="6"/>
  <c r="R164" i="6"/>
  <c r="P164" i="6"/>
  <c r="BK164" i="6"/>
  <c r="J164" i="6"/>
  <c r="BE164" i="6" s="1"/>
  <c r="BI161" i="6"/>
  <c r="BH161" i="6"/>
  <c r="BG161" i="6"/>
  <c r="BF161" i="6"/>
  <c r="T161" i="6"/>
  <c r="R161" i="6"/>
  <c r="P161" i="6"/>
  <c r="BK161" i="6"/>
  <c r="J161" i="6"/>
  <c r="BE161" i="6" s="1"/>
  <c r="BI154" i="6"/>
  <c r="BH154" i="6"/>
  <c r="BG154" i="6"/>
  <c r="BF154" i="6"/>
  <c r="T154" i="6"/>
  <c r="R154" i="6"/>
  <c r="P154" i="6"/>
  <c r="BK154" i="6"/>
  <c r="J154" i="6"/>
  <c r="BE154" i="6" s="1"/>
  <c r="BI149" i="6"/>
  <c r="BH149" i="6"/>
  <c r="BG149" i="6"/>
  <c r="BF149" i="6"/>
  <c r="T149" i="6"/>
  <c r="R149" i="6"/>
  <c r="P149" i="6"/>
  <c r="BK149" i="6"/>
  <c r="J149" i="6"/>
  <c r="BE149" i="6"/>
  <c r="BI144" i="6"/>
  <c r="BH144" i="6"/>
  <c r="BG144" i="6"/>
  <c r="BF144" i="6"/>
  <c r="T144" i="6"/>
  <c r="R144" i="6"/>
  <c r="P144" i="6"/>
  <c r="BK144" i="6"/>
  <c r="J144" i="6"/>
  <c r="BE144" i="6" s="1"/>
  <c r="BI139" i="6"/>
  <c r="BH139" i="6"/>
  <c r="BG139" i="6"/>
  <c r="BF139" i="6"/>
  <c r="T139" i="6"/>
  <c r="R139" i="6"/>
  <c r="P139" i="6"/>
  <c r="BK139" i="6"/>
  <c r="J139" i="6"/>
  <c r="BE139" i="6" s="1"/>
  <c r="BI134" i="6"/>
  <c r="BH134" i="6"/>
  <c r="BG134" i="6"/>
  <c r="BF134" i="6"/>
  <c r="T134" i="6"/>
  <c r="R134" i="6"/>
  <c r="P134" i="6"/>
  <c r="BK134" i="6"/>
  <c r="J134" i="6"/>
  <c r="BE134" i="6" s="1"/>
  <c r="BI127" i="6"/>
  <c r="BH127" i="6"/>
  <c r="BG127" i="6"/>
  <c r="BF127" i="6"/>
  <c r="T127" i="6"/>
  <c r="R127" i="6"/>
  <c r="P127" i="6"/>
  <c r="BK127" i="6"/>
  <c r="J127" i="6"/>
  <c r="BE127" i="6" s="1"/>
  <c r="BI124" i="6"/>
  <c r="BH124" i="6"/>
  <c r="BG124" i="6"/>
  <c r="BF124" i="6"/>
  <c r="T124" i="6"/>
  <c r="R124" i="6"/>
  <c r="P124" i="6"/>
  <c r="BK124" i="6"/>
  <c r="J124" i="6"/>
  <c r="BE124" i="6" s="1"/>
  <c r="BI121" i="6"/>
  <c r="BH121" i="6"/>
  <c r="BG121" i="6"/>
  <c r="BF121" i="6"/>
  <c r="T121" i="6"/>
  <c r="R121" i="6"/>
  <c r="R90" i="6" s="1"/>
  <c r="P121" i="6"/>
  <c r="BK121" i="6"/>
  <c r="J121" i="6"/>
  <c r="BE121" i="6" s="1"/>
  <c r="BI114" i="6"/>
  <c r="BH114" i="6"/>
  <c r="BG114" i="6"/>
  <c r="BF114" i="6"/>
  <c r="T114" i="6"/>
  <c r="R114" i="6"/>
  <c r="P114" i="6"/>
  <c r="BK114" i="6"/>
  <c r="J114" i="6"/>
  <c r="BE114" i="6" s="1"/>
  <c r="BI108" i="6"/>
  <c r="BH108" i="6"/>
  <c r="BG108" i="6"/>
  <c r="BF108" i="6"/>
  <c r="T108" i="6"/>
  <c r="R108" i="6"/>
  <c r="P108" i="6"/>
  <c r="BK108" i="6"/>
  <c r="J108" i="6"/>
  <c r="BE108" i="6"/>
  <c r="BI102" i="6"/>
  <c r="BH102" i="6"/>
  <c r="BG102" i="6"/>
  <c r="BF102" i="6"/>
  <c r="T102" i="6"/>
  <c r="R102" i="6"/>
  <c r="P102" i="6"/>
  <c r="BK102" i="6"/>
  <c r="J102" i="6"/>
  <c r="BE102" i="6" s="1"/>
  <c r="BI98" i="6"/>
  <c r="BH98" i="6"/>
  <c r="BG98" i="6"/>
  <c r="BF98" i="6"/>
  <c r="T98" i="6"/>
  <c r="R98" i="6"/>
  <c r="P98" i="6"/>
  <c r="BK98" i="6"/>
  <c r="J98" i="6"/>
  <c r="BE98" i="6" s="1"/>
  <c r="BI91" i="6"/>
  <c r="BH91" i="6"/>
  <c r="BG91" i="6"/>
  <c r="BF91" i="6"/>
  <c r="T91" i="6"/>
  <c r="T90" i="6" s="1"/>
  <c r="R91" i="6"/>
  <c r="P91" i="6"/>
  <c r="BK91" i="6"/>
  <c r="BK90" i="6" s="1"/>
  <c r="J91" i="6"/>
  <c r="BE91" i="6"/>
  <c r="J84" i="6"/>
  <c r="F84" i="6"/>
  <c r="F82" i="6"/>
  <c r="E80" i="6"/>
  <c r="J54" i="6"/>
  <c r="F54" i="6"/>
  <c r="F52" i="6"/>
  <c r="E50" i="6"/>
  <c r="J24" i="6"/>
  <c r="E24" i="6"/>
  <c r="J85" i="6"/>
  <c r="J55" i="6"/>
  <c r="J23" i="6"/>
  <c r="J18" i="6"/>
  <c r="E18" i="6"/>
  <c r="F85" i="6" s="1"/>
  <c r="F55" i="6"/>
  <c r="J17" i="6"/>
  <c r="J12" i="6"/>
  <c r="J82" i="6" s="1"/>
  <c r="E7" i="6"/>
  <c r="J37" i="5"/>
  <c r="J36" i="5"/>
  <c r="AY59" i="1"/>
  <c r="J35" i="5"/>
  <c r="AX59" i="1"/>
  <c r="BI135" i="5"/>
  <c r="BH135" i="5"/>
  <c r="BG135" i="5"/>
  <c r="BF135" i="5"/>
  <c r="T135" i="5"/>
  <c r="R135" i="5"/>
  <c r="P135" i="5"/>
  <c r="BK135" i="5"/>
  <c r="J135" i="5"/>
  <c r="BE135" i="5" s="1"/>
  <c r="BI132" i="5"/>
  <c r="BH132" i="5"/>
  <c r="BG132" i="5"/>
  <c r="BF132" i="5"/>
  <c r="T132" i="5"/>
  <c r="R132" i="5"/>
  <c r="P132" i="5"/>
  <c r="BK132" i="5"/>
  <c r="J132" i="5"/>
  <c r="BE132" i="5"/>
  <c r="BI129" i="5"/>
  <c r="BH129" i="5"/>
  <c r="BG129" i="5"/>
  <c r="BF129" i="5"/>
  <c r="T129" i="5"/>
  <c r="R129" i="5"/>
  <c r="P129" i="5"/>
  <c r="BK129" i="5"/>
  <c r="J129" i="5"/>
  <c r="BE129" i="5"/>
  <c r="BI126" i="5"/>
  <c r="BH126" i="5"/>
  <c r="BG126" i="5"/>
  <c r="BF126" i="5"/>
  <c r="T126" i="5"/>
  <c r="R126" i="5"/>
  <c r="P126" i="5"/>
  <c r="BK126" i="5"/>
  <c r="J126" i="5"/>
  <c r="BE126" i="5"/>
  <c r="BI124" i="5"/>
  <c r="BH124" i="5"/>
  <c r="BG124" i="5"/>
  <c r="BF124" i="5"/>
  <c r="T124" i="5"/>
  <c r="R124" i="5"/>
  <c r="P124" i="5"/>
  <c r="BK124" i="5"/>
  <c r="J124" i="5"/>
  <c r="BE124" i="5" s="1"/>
  <c r="BI121" i="5"/>
  <c r="BH121" i="5"/>
  <c r="BG121" i="5"/>
  <c r="BF121" i="5"/>
  <c r="T121" i="5"/>
  <c r="R121" i="5"/>
  <c r="R98" i="5" s="1"/>
  <c r="P121" i="5"/>
  <c r="BK121" i="5"/>
  <c r="J121" i="5"/>
  <c r="BE121" i="5"/>
  <c r="BI118" i="5"/>
  <c r="BH118" i="5"/>
  <c r="BG118" i="5"/>
  <c r="BF118" i="5"/>
  <c r="T118" i="5"/>
  <c r="T98" i="5" s="1"/>
  <c r="R118" i="5"/>
  <c r="P118" i="5"/>
  <c r="BK118" i="5"/>
  <c r="J118" i="5"/>
  <c r="BE118" i="5"/>
  <c r="BI115" i="5"/>
  <c r="BH115" i="5"/>
  <c r="BG115" i="5"/>
  <c r="BF115" i="5"/>
  <c r="T115" i="5"/>
  <c r="R115" i="5"/>
  <c r="P115" i="5"/>
  <c r="BK115" i="5"/>
  <c r="J115" i="5"/>
  <c r="BE115" i="5"/>
  <c r="BI112" i="5"/>
  <c r="BH112" i="5"/>
  <c r="BG112" i="5"/>
  <c r="BF112" i="5"/>
  <c r="T112" i="5"/>
  <c r="R112" i="5"/>
  <c r="P112" i="5"/>
  <c r="BK112" i="5"/>
  <c r="J112" i="5"/>
  <c r="BE112" i="5" s="1"/>
  <c r="BI109" i="5"/>
  <c r="BH109" i="5"/>
  <c r="BG109" i="5"/>
  <c r="BF109" i="5"/>
  <c r="T109" i="5"/>
  <c r="R109" i="5"/>
  <c r="P109" i="5"/>
  <c r="BK109" i="5"/>
  <c r="J109" i="5"/>
  <c r="BE109" i="5"/>
  <c r="BI106" i="5"/>
  <c r="BH106" i="5"/>
  <c r="BG106" i="5"/>
  <c r="BF106" i="5"/>
  <c r="T106" i="5"/>
  <c r="R106" i="5"/>
  <c r="P106" i="5"/>
  <c r="BK106" i="5"/>
  <c r="J106" i="5"/>
  <c r="BE106" i="5"/>
  <c r="BI103" i="5"/>
  <c r="BH103" i="5"/>
  <c r="BG103" i="5"/>
  <c r="F35" i="5" s="1"/>
  <c r="BB59" i="1" s="1"/>
  <c r="BF103" i="5"/>
  <c r="T103" i="5"/>
  <c r="R103" i="5"/>
  <c r="P103" i="5"/>
  <c r="BK103" i="5"/>
  <c r="J103" i="5"/>
  <c r="BE103" i="5"/>
  <c r="BI99" i="5"/>
  <c r="BH99" i="5"/>
  <c r="BG99" i="5"/>
  <c r="BF99" i="5"/>
  <c r="T99" i="5"/>
  <c r="R99" i="5"/>
  <c r="P99" i="5"/>
  <c r="BK99" i="5"/>
  <c r="J99" i="5"/>
  <c r="BE99" i="5" s="1"/>
  <c r="BI95" i="5"/>
  <c r="BH95" i="5"/>
  <c r="BG95" i="5"/>
  <c r="BF95" i="5"/>
  <c r="T95" i="5"/>
  <c r="R95" i="5"/>
  <c r="P95" i="5"/>
  <c r="BK95" i="5"/>
  <c r="J95" i="5"/>
  <c r="BE95" i="5" s="1"/>
  <c r="BI92" i="5"/>
  <c r="BH92" i="5"/>
  <c r="BG92" i="5"/>
  <c r="BF92" i="5"/>
  <c r="T92" i="5"/>
  <c r="R92" i="5"/>
  <c r="P92" i="5"/>
  <c r="BK92" i="5"/>
  <c r="J92" i="5"/>
  <c r="BE92" i="5"/>
  <c r="BI89" i="5"/>
  <c r="BH89" i="5"/>
  <c r="BG89" i="5"/>
  <c r="BF89" i="5"/>
  <c r="T89" i="5"/>
  <c r="T82" i="5" s="1"/>
  <c r="T81" i="5" s="1"/>
  <c r="R89" i="5"/>
  <c r="P89" i="5"/>
  <c r="BK89" i="5"/>
  <c r="J89" i="5"/>
  <c r="BE89" i="5"/>
  <c r="BI86" i="5"/>
  <c r="BH86" i="5"/>
  <c r="BG86" i="5"/>
  <c r="BF86" i="5"/>
  <c r="T86" i="5"/>
  <c r="R86" i="5"/>
  <c r="P86" i="5"/>
  <c r="BK86" i="5"/>
  <c r="J86" i="5"/>
  <c r="BE86" i="5"/>
  <c r="BI83" i="5"/>
  <c r="BH83" i="5"/>
  <c r="BG83" i="5"/>
  <c r="BF83" i="5"/>
  <c r="J34" i="5" s="1"/>
  <c r="AW59" i="1" s="1"/>
  <c r="T83" i="5"/>
  <c r="R83" i="5"/>
  <c r="P83" i="5"/>
  <c r="P82" i="5"/>
  <c r="BK83" i="5"/>
  <c r="BK82" i="5" s="1"/>
  <c r="J83" i="5"/>
  <c r="BE83" i="5" s="1"/>
  <c r="J77" i="5"/>
  <c r="F77" i="5"/>
  <c r="F75" i="5"/>
  <c r="E73" i="5"/>
  <c r="J54" i="5"/>
  <c r="F54" i="5"/>
  <c r="F52" i="5"/>
  <c r="E50" i="5"/>
  <c r="J24" i="5"/>
  <c r="E24" i="5"/>
  <c r="J78" i="5" s="1"/>
  <c r="J23" i="5"/>
  <c r="J18" i="5"/>
  <c r="E18" i="5"/>
  <c r="F78" i="5"/>
  <c r="F55" i="5"/>
  <c r="J17" i="5"/>
  <c r="J12" i="5"/>
  <c r="J52" i="5" s="1"/>
  <c r="J75" i="5"/>
  <c r="E7" i="5"/>
  <c r="E71" i="5" s="1"/>
  <c r="J37" i="4"/>
  <c r="J36" i="4"/>
  <c r="AY58" i="1" s="1"/>
  <c r="J35" i="4"/>
  <c r="AX58" i="1" s="1"/>
  <c r="BI420" i="4"/>
  <c r="BH420" i="4"/>
  <c r="BG420" i="4"/>
  <c r="BF420" i="4"/>
  <c r="T420" i="4"/>
  <c r="T419" i="4" s="1"/>
  <c r="R420" i="4"/>
  <c r="R419" i="4" s="1"/>
  <c r="P420" i="4"/>
  <c r="P419" i="4" s="1"/>
  <c r="BK420" i="4"/>
  <c r="BK419" i="4"/>
  <c r="J419" i="4" s="1"/>
  <c r="J67" i="4" s="1"/>
  <c r="J420" i="4"/>
  <c r="BE420" i="4"/>
  <c r="BI415" i="4"/>
  <c r="BH415" i="4"/>
  <c r="BG415" i="4"/>
  <c r="BF415" i="4"/>
  <c r="T415" i="4"/>
  <c r="R415" i="4"/>
  <c r="P415" i="4"/>
  <c r="BK415" i="4"/>
  <c r="J415" i="4"/>
  <c r="BE415" i="4" s="1"/>
  <c r="BI411" i="4"/>
  <c r="BH411" i="4"/>
  <c r="BG411" i="4"/>
  <c r="BF411" i="4"/>
  <c r="T411" i="4"/>
  <c r="T410" i="4" s="1"/>
  <c r="R411" i="4"/>
  <c r="R410" i="4" s="1"/>
  <c r="P411" i="4"/>
  <c r="P410" i="4" s="1"/>
  <c r="BK411" i="4"/>
  <c r="BK410" i="4" s="1"/>
  <c r="J410" i="4" s="1"/>
  <c r="J66" i="4" s="1"/>
  <c r="J411" i="4"/>
  <c r="BE411" i="4"/>
  <c r="BI405" i="4"/>
  <c r="BH405" i="4"/>
  <c r="BG405" i="4"/>
  <c r="BF405" i="4"/>
  <c r="T405" i="4"/>
  <c r="R405" i="4"/>
  <c r="P405" i="4"/>
  <c r="BK405" i="4"/>
  <c r="J405" i="4"/>
  <c r="BE405" i="4"/>
  <c r="BI400" i="4"/>
  <c r="BH400" i="4"/>
  <c r="BG400" i="4"/>
  <c r="BF400" i="4"/>
  <c r="T400" i="4"/>
  <c r="R400" i="4"/>
  <c r="P400" i="4"/>
  <c r="BK400" i="4"/>
  <c r="J400" i="4"/>
  <c r="BE400" i="4" s="1"/>
  <c r="BI394" i="4"/>
  <c r="BH394" i="4"/>
  <c r="BG394" i="4"/>
  <c r="BF394" i="4"/>
  <c r="T394" i="4"/>
  <c r="R394" i="4"/>
  <c r="P394" i="4"/>
  <c r="BK394" i="4"/>
  <c r="J394" i="4"/>
  <c r="BE394" i="4" s="1"/>
  <c r="BI388" i="4"/>
  <c r="BH388" i="4"/>
  <c r="BG388" i="4"/>
  <c r="BF388" i="4"/>
  <c r="T388" i="4"/>
  <c r="R388" i="4"/>
  <c r="P388" i="4"/>
  <c r="BK388" i="4"/>
  <c r="J388" i="4"/>
  <c r="BE388" i="4" s="1"/>
  <c r="BI384" i="4"/>
  <c r="BH384" i="4"/>
  <c r="BG384" i="4"/>
  <c r="BF384" i="4"/>
  <c r="T384" i="4"/>
  <c r="R384" i="4"/>
  <c r="P384" i="4"/>
  <c r="BK384" i="4"/>
  <c r="J384" i="4"/>
  <c r="BE384" i="4" s="1"/>
  <c r="BI381" i="4"/>
  <c r="BH381" i="4"/>
  <c r="BG381" i="4"/>
  <c r="BF381" i="4"/>
  <c r="T381" i="4"/>
  <c r="R381" i="4"/>
  <c r="P381" i="4"/>
  <c r="BK381" i="4"/>
  <c r="J381" i="4"/>
  <c r="BE381" i="4" s="1"/>
  <c r="BI377" i="4"/>
  <c r="BH377" i="4"/>
  <c r="BG377" i="4"/>
  <c r="BF377" i="4"/>
  <c r="T377" i="4"/>
  <c r="R377" i="4"/>
  <c r="P377" i="4"/>
  <c r="BK377" i="4"/>
  <c r="J377" i="4"/>
  <c r="BE377" i="4" s="1"/>
  <c r="BI374" i="4"/>
  <c r="BH374" i="4"/>
  <c r="BG374" i="4"/>
  <c r="BF374" i="4"/>
  <c r="T374" i="4"/>
  <c r="R374" i="4"/>
  <c r="P374" i="4"/>
  <c r="BK374" i="4"/>
  <c r="J374" i="4"/>
  <c r="BE374" i="4" s="1"/>
  <c r="BI370" i="4"/>
  <c r="BH370" i="4"/>
  <c r="BG370" i="4"/>
  <c r="BF370" i="4"/>
  <c r="T370" i="4"/>
  <c r="R370" i="4"/>
  <c r="P370" i="4"/>
  <c r="BK370" i="4"/>
  <c r="J370" i="4"/>
  <c r="BE370" i="4"/>
  <c r="BI367" i="4"/>
  <c r="BH367" i="4"/>
  <c r="BG367" i="4"/>
  <c r="BF367" i="4"/>
  <c r="T367" i="4"/>
  <c r="R367" i="4"/>
  <c r="P367" i="4"/>
  <c r="BK367" i="4"/>
  <c r="J367" i="4"/>
  <c r="BE367" i="4" s="1"/>
  <c r="BI363" i="4"/>
  <c r="BH363" i="4"/>
  <c r="BG363" i="4"/>
  <c r="BF363" i="4"/>
  <c r="T363" i="4"/>
  <c r="R363" i="4"/>
  <c r="P363" i="4"/>
  <c r="BK363" i="4"/>
  <c r="J363" i="4"/>
  <c r="BE363" i="4" s="1"/>
  <c r="BI360" i="4"/>
  <c r="BH360" i="4"/>
  <c r="BG360" i="4"/>
  <c r="BF360" i="4"/>
  <c r="T360" i="4"/>
  <c r="R360" i="4"/>
  <c r="P360" i="4"/>
  <c r="BK360" i="4"/>
  <c r="J360" i="4"/>
  <c r="BE360" i="4" s="1"/>
  <c r="BI356" i="4"/>
  <c r="BH356" i="4"/>
  <c r="BG356" i="4"/>
  <c r="BF356" i="4"/>
  <c r="T356" i="4"/>
  <c r="R356" i="4"/>
  <c r="P356" i="4"/>
  <c r="BK356" i="4"/>
  <c r="J356" i="4"/>
  <c r="BE356" i="4" s="1"/>
  <c r="BI347" i="4"/>
  <c r="BH347" i="4"/>
  <c r="BG347" i="4"/>
  <c r="BF347" i="4"/>
  <c r="T347" i="4"/>
  <c r="R347" i="4"/>
  <c r="P347" i="4"/>
  <c r="BK347" i="4"/>
  <c r="J347" i="4"/>
  <c r="BE347" i="4" s="1"/>
  <c r="BI342" i="4"/>
  <c r="BH342" i="4"/>
  <c r="BG342" i="4"/>
  <c r="BF342" i="4"/>
  <c r="T342" i="4"/>
  <c r="R342" i="4"/>
  <c r="P342" i="4"/>
  <c r="BK342" i="4"/>
  <c r="J342" i="4"/>
  <c r="BE342" i="4" s="1"/>
  <c r="BI337" i="4"/>
  <c r="BH337" i="4"/>
  <c r="BG337" i="4"/>
  <c r="BF337" i="4"/>
  <c r="T337" i="4"/>
  <c r="R337" i="4"/>
  <c r="P337" i="4"/>
  <c r="BK337" i="4"/>
  <c r="J337" i="4"/>
  <c r="BE337" i="4" s="1"/>
  <c r="BI332" i="4"/>
  <c r="BH332" i="4"/>
  <c r="BG332" i="4"/>
  <c r="BF332" i="4"/>
  <c r="T332" i="4"/>
  <c r="R332" i="4"/>
  <c r="P332" i="4"/>
  <c r="BK332" i="4"/>
  <c r="J332" i="4"/>
  <c r="BE332" i="4" s="1"/>
  <c r="BI327" i="4"/>
  <c r="BH327" i="4"/>
  <c r="BG327" i="4"/>
  <c r="BF327" i="4"/>
  <c r="T327" i="4"/>
  <c r="R327" i="4"/>
  <c r="P327" i="4"/>
  <c r="BK327" i="4"/>
  <c r="J327" i="4"/>
  <c r="BE327" i="4" s="1"/>
  <c r="BI322" i="4"/>
  <c r="BH322" i="4"/>
  <c r="BG322" i="4"/>
  <c r="BF322" i="4"/>
  <c r="T322" i="4"/>
  <c r="R322" i="4"/>
  <c r="R306" i="4" s="1"/>
  <c r="P322" i="4"/>
  <c r="BK322" i="4"/>
  <c r="J322" i="4"/>
  <c r="BE322" i="4" s="1"/>
  <c r="BI317" i="4"/>
  <c r="BH317" i="4"/>
  <c r="BG317" i="4"/>
  <c r="BF317" i="4"/>
  <c r="T317" i="4"/>
  <c r="R317" i="4"/>
  <c r="P317" i="4"/>
  <c r="BK317" i="4"/>
  <c r="J317" i="4"/>
  <c r="BE317" i="4" s="1"/>
  <c r="BI312" i="4"/>
  <c r="BH312" i="4"/>
  <c r="BG312" i="4"/>
  <c r="BF312" i="4"/>
  <c r="T312" i="4"/>
  <c r="R312" i="4"/>
  <c r="P312" i="4"/>
  <c r="BK312" i="4"/>
  <c r="J312" i="4"/>
  <c r="BE312" i="4"/>
  <c r="BI307" i="4"/>
  <c r="BH307" i="4"/>
  <c r="BG307" i="4"/>
  <c r="BF307" i="4"/>
  <c r="T307" i="4"/>
  <c r="R307" i="4"/>
  <c r="P307" i="4"/>
  <c r="BK307" i="4"/>
  <c r="BK306" i="4" s="1"/>
  <c r="J306" i="4" s="1"/>
  <c r="J65" i="4" s="1"/>
  <c r="J307" i="4"/>
  <c r="BE307" i="4"/>
  <c r="BI301" i="4"/>
  <c r="BH301" i="4"/>
  <c r="BG301" i="4"/>
  <c r="BF301" i="4"/>
  <c r="T301" i="4"/>
  <c r="R301" i="4"/>
  <c r="P301" i="4"/>
  <c r="BK301" i="4"/>
  <c r="J301" i="4"/>
  <c r="BE301" i="4" s="1"/>
  <c r="BI296" i="4"/>
  <c r="BH296" i="4"/>
  <c r="BG296" i="4"/>
  <c r="BF296" i="4"/>
  <c r="T296" i="4"/>
  <c r="T295" i="4" s="1"/>
  <c r="R296" i="4"/>
  <c r="R295" i="4" s="1"/>
  <c r="P296" i="4"/>
  <c r="P295" i="4" s="1"/>
  <c r="BK296" i="4"/>
  <c r="J296" i="4"/>
  <c r="BE296" i="4" s="1"/>
  <c r="BI291" i="4"/>
  <c r="BH291" i="4"/>
  <c r="BG291" i="4"/>
  <c r="BF291" i="4"/>
  <c r="T291" i="4"/>
  <c r="R291" i="4"/>
  <c r="P291" i="4"/>
  <c r="BK291" i="4"/>
  <c r="J291" i="4"/>
  <c r="BE291" i="4" s="1"/>
  <c r="BI286" i="4"/>
  <c r="BH286" i="4"/>
  <c r="BG286" i="4"/>
  <c r="BF286" i="4"/>
  <c r="T286" i="4"/>
  <c r="R286" i="4"/>
  <c r="P286" i="4"/>
  <c r="BK286" i="4"/>
  <c r="J286" i="4"/>
  <c r="BE286" i="4" s="1"/>
  <c r="BI282" i="4"/>
  <c r="BH282" i="4"/>
  <c r="BG282" i="4"/>
  <c r="BF282" i="4"/>
  <c r="T282" i="4"/>
  <c r="R282" i="4"/>
  <c r="P282" i="4"/>
  <c r="BK282" i="4"/>
  <c r="J282" i="4"/>
  <c r="BE282" i="4"/>
  <c r="BI278" i="4"/>
  <c r="BH278" i="4"/>
  <c r="BG278" i="4"/>
  <c r="BF278" i="4"/>
  <c r="T278" i="4"/>
  <c r="R278" i="4"/>
  <c r="P278" i="4"/>
  <c r="BK278" i="4"/>
  <c r="J278" i="4"/>
  <c r="BE278" i="4" s="1"/>
  <c r="BI271" i="4"/>
  <c r="BH271" i="4"/>
  <c r="BG271" i="4"/>
  <c r="BF271" i="4"/>
  <c r="T271" i="4"/>
  <c r="R271" i="4"/>
  <c r="P271" i="4"/>
  <c r="BK271" i="4"/>
  <c r="J271" i="4"/>
  <c r="BE271" i="4" s="1"/>
  <c r="BI266" i="4"/>
  <c r="BH266" i="4"/>
  <c r="BG266" i="4"/>
  <c r="BF266" i="4"/>
  <c r="T266" i="4"/>
  <c r="R266" i="4"/>
  <c r="P266" i="4"/>
  <c r="BK266" i="4"/>
  <c r="J266" i="4"/>
  <c r="BE266" i="4" s="1"/>
  <c r="BI261" i="4"/>
  <c r="BH261" i="4"/>
  <c r="BG261" i="4"/>
  <c r="BF261" i="4"/>
  <c r="T261" i="4"/>
  <c r="R261" i="4"/>
  <c r="P261" i="4"/>
  <c r="BK261" i="4"/>
  <c r="J261" i="4"/>
  <c r="BE261" i="4" s="1"/>
  <c r="BI256" i="4"/>
  <c r="BH256" i="4"/>
  <c r="BG256" i="4"/>
  <c r="BF256" i="4"/>
  <c r="T256" i="4"/>
  <c r="R256" i="4"/>
  <c r="P256" i="4"/>
  <c r="BK256" i="4"/>
  <c r="J256" i="4"/>
  <c r="BE256" i="4" s="1"/>
  <c r="BI251" i="4"/>
  <c r="BH251" i="4"/>
  <c r="BG251" i="4"/>
  <c r="BF251" i="4"/>
  <c r="T251" i="4"/>
  <c r="R251" i="4"/>
  <c r="P251" i="4"/>
  <c r="BK251" i="4"/>
  <c r="J251" i="4"/>
  <c r="BE251" i="4" s="1"/>
  <c r="BI247" i="4"/>
  <c r="BH247" i="4"/>
  <c r="BG247" i="4"/>
  <c r="BF247" i="4"/>
  <c r="T247" i="4"/>
  <c r="R247" i="4"/>
  <c r="P247" i="4"/>
  <c r="BK247" i="4"/>
  <c r="J247" i="4"/>
  <c r="BE247" i="4" s="1"/>
  <c r="BI241" i="4"/>
  <c r="BH241" i="4"/>
  <c r="BG241" i="4"/>
  <c r="BF241" i="4"/>
  <c r="T241" i="4"/>
  <c r="R241" i="4"/>
  <c r="P241" i="4"/>
  <c r="BK241" i="4"/>
  <c r="J241" i="4"/>
  <c r="BE241" i="4"/>
  <c r="BI237" i="4"/>
  <c r="BH237" i="4"/>
  <c r="BG237" i="4"/>
  <c r="BF237" i="4"/>
  <c r="T237" i="4"/>
  <c r="R237" i="4"/>
  <c r="P237" i="4"/>
  <c r="BK237" i="4"/>
  <c r="J237" i="4"/>
  <c r="BE237" i="4" s="1"/>
  <c r="BI230" i="4"/>
  <c r="BH230" i="4"/>
  <c r="BG230" i="4"/>
  <c r="BF230" i="4"/>
  <c r="T230" i="4"/>
  <c r="R230" i="4"/>
  <c r="P230" i="4"/>
  <c r="BK230" i="4"/>
  <c r="J230" i="4"/>
  <c r="BE230" i="4" s="1"/>
  <c r="BI226" i="4"/>
  <c r="BH226" i="4"/>
  <c r="BG226" i="4"/>
  <c r="BF226" i="4"/>
  <c r="T226" i="4"/>
  <c r="R226" i="4"/>
  <c r="P226" i="4"/>
  <c r="BK226" i="4"/>
  <c r="J226" i="4"/>
  <c r="BE226" i="4" s="1"/>
  <c r="BI220" i="4"/>
  <c r="BH220" i="4"/>
  <c r="BG220" i="4"/>
  <c r="BF220" i="4"/>
  <c r="T220" i="4"/>
  <c r="R220" i="4"/>
  <c r="P220" i="4"/>
  <c r="BK220" i="4"/>
  <c r="J220" i="4"/>
  <c r="BE220" i="4" s="1"/>
  <c r="BI215" i="4"/>
  <c r="BH215" i="4"/>
  <c r="BG215" i="4"/>
  <c r="BF215" i="4"/>
  <c r="T215" i="4"/>
  <c r="T190" i="4" s="1"/>
  <c r="R215" i="4"/>
  <c r="P215" i="4"/>
  <c r="BK215" i="4"/>
  <c r="J215" i="4"/>
  <c r="BE215" i="4" s="1"/>
  <c r="BI210" i="4"/>
  <c r="BH210" i="4"/>
  <c r="BG210" i="4"/>
  <c r="BF210" i="4"/>
  <c r="T210" i="4"/>
  <c r="R210" i="4"/>
  <c r="P210" i="4"/>
  <c r="BK210" i="4"/>
  <c r="J210" i="4"/>
  <c r="BE210" i="4" s="1"/>
  <c r="BI205" i="4"/>
  <c r="BH205" i="4"/>
  <c r="BG205" i="4"/>
  <c r="BF205" i="4"/>
  <c r="T205" i="4"/>
  <c r="R205" i="4"/>
  <c r="P205" i="4"/>
  <c r="BK205" i="4"/>
  <c r="J205" i="4"/>
  <c r="BE205" i="4" s="1"/>
  <c r="BI201" i="4"/>
  <c r="BH201" i="4"/>
  <c r="BG201" i="4"/>
  <c r="BF201" i="4"/>
  <c r="T201" i="4"/>
  <c r="R201" i="4"/>
  <c r="P201" i="4"/>
  <c r="BK201" i="4"/>
  <c r="J201" i="4"/>
  <c r="BE201" i="4"/>
  <c r="BI195" i="4"/>
  <c r="BH195" i="4"/>
  <c r="BG195" i="4"/>
  <c r="BF195" i="4"/>
  <c r="T195" i="4"/>
  <c r="R195" i="4"/>
  <c r="P195" i="4"/>
  <c r="BK195" i="4"/>
  <c r="J195" i="4"/>
  <c r="BE195" i="4" s="1"/>
  <c r="BI191" i="4"/>
  <c r="BH191" i="4"/>
  <c r="BG191" i="4"/>
  <c r="BF191" i="4"/>
  <c r="T191" i="4"/>
  <c r="R191" i="4"/>
  <c r="R190" i="4" s="1"/>
  <c r="P191" i="4"/>
  <c r="BK191" i="4"/>
  <c r="J191" i="4"/>
  <c r="BE191" i="4" s="1"/>
  <c r="BI185" i="4"/>
  <c r="BH185" i="4"/>
  <c r="BG185" i="4"/>
  <c r="BF185" i="4"/>
  <c r="T185" i="4"/>
  <c r="R185" i="4"/>
  <c r="P185" i="4"/>
  <c r="BK185" i="4"/>
  <c r="J185" i="4"/>
  <c r="BE185" i="4" s="1"/>
  <c r="BI182" i="4"/>
  <c r="BH182" i="4"/>
  <c r="BG182" i="4"/>
  <c r="BF182" i="4"/>
  <c r="T182" i="4"/>
  <c r="R182" i="4"/>
  <c r="P182" i="4"/>
  <c r="BK182" i="4"/>
  <c r="J182" i="4"/>
  <c r="BE182" i="4" s="1"/>
  <c r="BI178" i="4"/>
  <c r="BH178" i="4"/>
  <c r="BG178" i="4"/>
  <c r="BF178" i="4"/>
  <c r="T178" i="4"/>
  <c r="T177" i="4" s="1"/>
  <c r="R178" i="4"/>
  <c r="R177" i="4" s="1"/>
  <c r="P178" i="4"/>
  <c r="P177" i="4"/>
  <c r="BK178" i="4"/>
  <c r="BK177" i="4" s="1"/>
  <c r="J177" i="4" s="1"/>
  <c r="J62" i="4" s="1"/>
  <c r="J178" i="4"/>
  <c r="BE178" i="4"/>
  <c r="BI173" i="4"/>
  <c r="BH173" i="4"/>
  <c r="BG173" i="4"/>
  <c r="BF173" i="4"/>
  <c r="T173" i="4"/>
  <c r="R173" i="4"/>
  <c r="P173" i="4"/>
  <c r="BK173" i="4"/>
  <c r="J173" i="4"/>
  <c r="BE173" i="4"/>
  <c r="BI169" i="4"/>
  <c r="BH169" i="4"/>
  <c r="BG169" i="4"/>
  <c r="BF169" i="4"/>
  <c r="T169" i="4"/>
  <c r="R169" i="4"/>
  <c r="P169" i="4"/>
  <c r="BK169" i="4"/>
  <c r="J169" i="4"/>
  <c r="BE169" i="4" s="1"/>
  <c r="BI165" i="4"/>
  <c r="BH165" i="4"/>
  <c r="BG165" i="4"/>
  <c r="BF165" i="4"/>
  <c r="T165" i="4"/>
  <c r="R165" i="4"/>
  <c r="P165" i="4"/>
  <c r="BK165" i="4"/>
  <c r="J165" i="4"/>
  <c r="BE165" i="4" s="1"/>
  <c r="BI159" i="4"/>
  <c r="BH159" i="4"/>
  <c r="BG159" i="4"/>
  <c r="BF159" i="4"/>
  <c r="T159" i="4"/>
  <c r="R159" i="4"/>
  <c r="P159" i="4"/>
  <c r="BK159" i="4"/>
  <c r="J159" i="4"/>
  <c r="BE159" i="4" s="1"/>
  <c r="BI153" i="4"/>
  <c r="BH153" i="4"/>
  <c r="BG153" i="4"/>
  <c r="BF153" i="4"/>
  <c r="T153" i="4"/>
  <c r="R153" i="4"/>
  <c r="P153" i="4"/>
  <c r="BK153" i="4"/>
  <c r="J153" i="4"/>
  <c r="BE153" i="4" s="1"/>
  <c r="BI146" i="4"/>
  <c r="BH146" i="4"/>
  <c r="BG146" i="4"/>
  <c r="BF146" i="4"/>
  <c r="T146" i="4"/>
  <c r="R146" i="4"/>
  <c r="P146" i="4"/>
  <c r="BK146" i="4"/>
  <c r="J146" i="4"/>
  <c r="BE146" i="4" s="1"/>
  <c r="BI142" i="4"/>
  <c r="BH142" i="4"/>
  <c r="BG142" i="4"/>
  <c r="BF142" i="4"/>
  <c r="T142" i="4"/>
  <c r="R142" i="4"/>
  <c r="P142" i="4"/>
  <c r="BK142" i="4"/>
  <c r="J142" i="4"/>
  <c r="BE142" i="4" s="1"/>
  <c r="BI138" i="4"/>
  <c r="BH138" i="4"/>
  <c r="BG138" i="4"/>
  <c r="BF138" i="4"/>
  <c r="T138" i="4"/>
  <c r="R138" i="4"/>
  <c r="P138" i="4"/>
  <c r="BK138" i="4"/>
  <c r="J138" i="4"/>
  <c r="BE138" i="4" s="1"/>
  <c r="BI134" i="4"/>
  <c r="BH134" i="4"/>
  <c r="BG134" i="4"/>
  <c r="BF134" i="4"/>
  <c r="T134" i="4"/>
  <c r="R134" i="4"/>
  <c r="P134" i="4"/>
  <c r="BK134" i="4"/>
  <c r="J134" i="4"/>
  <c r="BE134" i="4"/>
  <c r="BI128" i="4"/>
  <c r="BH128" i="4"/>
  <c r="BG128" i="4"/>
  <c r="BF128" i="4"/>
  <c r="T128" i="4"/>
  <c r="R128" i="4"/>
  <c r="P128" i="4"/>
  <c r="BK128" i="4"/>
  <c r="J128" i="4"/>
  <c r="BE128" i="4" s="1"/>
  <c r="BI123" i="4"/>
  <c r="BH123" i="4"/>
  <c r="BG123" i="4"/>
  <c r="BF123" i="4"/>
  <c r="T123" i="4"/>
  <c r="R123" i="4"/>
  <c r="P123" i="4"/>
  <c r="BK123" i="4"/>
  <c r="J123" i="4"/>
  <c r="BE123" i="4" s="1"/>
  <c r="F33" i="4" s="1"/>
  <c r="AZ58" i="1" s="1"/>
  <c r="BI118" i="4"/>
  <c r="BH118" i="4"/>
  <c r="BG118" i="4"/>
  <c r="BF118" i="4"/>
  <c r="T118" i="4"/>
  <c r="R118" i="4"/>
  <c r="P118" i="4"/>
  <c r="BK118" i="4"/>
  <c r="J118" i="4"/>
  <c r="BE118" i="4" s="1"/>
  <c r="BI111" i="4"/>
  <c r="BH111" i="4"/>
  <c r="BG111" i="4"/>
  <c r="BF111" i="4"/>
  <c r="T111" i="4"/>
  <c r="R111" i="4"/>
  <c r="P111" i="4"/>
  <c r="BK111" i="4"/>
  <c r="J111" i="4"/>
  <c r="BE111" i="4"/>
  <c r="BI106" i="4"/>
  <c r="BH106" i="4"/>
  <c r="BG106" i="4"/>
  <c r="BF106" i="4"/>
  <c r="T106" i="4"/>
  <c r="R106" i="4"/>
  <c r="P106" i="4"/>
  <c r="BK106" i="4"/>
  <c r="J106" i="4"/>
  <c r="BE106" i="4" s="1"/>
  <c r="BI100" i="4"/>
  <c r="BH100" i="4"/>
  <c r="BG100" i="4"/>
  <c r="BF100" i="4"/>
  <c r="T100" i="4"/>
  <c r="R100" i="4"/>
  <c r="P100" i="4"/>
  <c r="BK100" i="4"/>
  <c r="J100" i="4"/>
  <c r="BE100" i="4" s="1"/>
  <c r="BI95" i="4"/>
  <c r="BH95" i="4"/>
  <c r="BG95" i="4"/>
  <c r="BF95" i="4"/>
  <c r="J34" i="4" s="1"/>
  <c r="AW58" i="1" s="1"/>
  <c r="T95" i="4"/>
  <c r="R95" i="4"/>
  <c r="P95" i="4"/>
  <c r="BK95" i="4"/>
  <c r="J95" i="4"/>
  <c r="BE95" i="4" s="1"/>
  <c r="BI90" i="4"/>
  <c r="F37" i="4"/>
  <c r="BD58" i="1" s="1"/>
  <c r="BH90" i="4"/>
  <c r="BG90" i="4"/>
  <c r="BF90" i="4"/>
  <c r="T90" i="4"/>
  <c r="R90" i="4"/>
  <c r="P90" i="4"/>
  <c r="BK90" i="4"/>
  <c r="J90" i="4"/>
  <c r="BE90" i="4"/>
  <c r="J83" i="4"/>
  <c r="F83" i="4"/>
  <c r="F81" i="4"/>
  <c r="E79" i="4"/>
  <c r="J54" i="4"/>
  <c r="F54" i="4"/>
  <c r="F52" i="4"/>
  <c r="E50" i="4"/>
  <c r="J24" i="4"/>
  <c r="E24" i="4"/>
  <c r="J84" i="4"/>
  <c r="J55" i="4"/>
  <c r="J23" i="4"/>
  <c r="J18" i="4"/>
  <c r="E18" i="4"/>
  <c r="F84" i="4" s="1"/>
  <c r="F55" i="4"/>
  <c r="J17" i="4"/>
  <c r="J12" i="4"/>
  <c r="J81" i="4"/>
  <c r="J52" i="4"/>
  <c r="E7" i="4"/>
  <c r="E48" i="4" s="1"/>
  <c r="E77" i="4"/>
  <c r="J37" i="3"/>
  <c r="J36" i="3"/>
  <c r="AY57" i="1"/>
  <c r="J35" i="3"/>
  <c r="AX57" i="1"/>
  <c r="BI203" i="3"/>
  <c r="BH203" i="3"/>
  <c r="BG203" i="3"/>
  <c r="BF203" i="3"/>
  <c r="T203" i="3"/>
  <c r="R203" i="3"/>
  <c r="P203" i="3"/>
  <c r="BK203" i="3"/>
  <c r="J203" i="3"/>
  <c r="BE203" i="3"/>
  <c r="BI197" i="3"/>
  <c r="BH197" i="3"/>
  <c r="BG197" i="3"/>
  <c r="BF197" i="3"/>
  <c r="T197" i="3"/>
  <c r="R197" i="3"/>
  <c r="P197" i="3"/>
  <c r="BK197" i="3"/>
  <c r="J197" i="3"/>
  <c r="BE197" i="3"/>
  <c r="BI192" i="3"/>
  <c r="BH192" i="3"/>
  <c r="BG192" i="3"/>
  <c r="BF192" i="3"/>
  <c r="T192" i="3"/>
  <c r="R192" i="3"/>
  <c r="P192" i="3"/>
  <c r="BK192" i="3"/>
  <c r="J192" i="3"/>
  <c r="BE192" i="3"/>
  <c r="BI187" i="3"/>
  <c r="BH187" i="3"/>
  <c r="BG187" i="3"/>
  <c r="BF187" i="3"/>
  <c r="T187" i="3"/>
  <c r="R187" i="3"/>
  <c r="P187" i="3"/>
  <c r="BK187" i="3"/>
  <c r="J187" i="3"/>
  <c r="BE187" i="3"/>
  <c r="BI181" i="3"/>
  <c r="BH181" i="3"/>
  <c r="BG181" i="3"/>
  <c r="BF181" i="3"/>
  <c r="T181" i="3"/>
  <c r="R181" i="3"/>
  <c r="P181" i="3"/>
  <c r="BK181" i="3"/>
  <c r="J181" i="3"/>
  <c r="BE181" i="3"/>
  <c r="BI173" i="3"/>
  <c r="BH173" i="3"/>
  <c r="BG173" i="3"/>
  <c r="BF173" i="3"/>
  <c r="T173" i="3"/>
  <c r="R173" i="3"/>
  <c r="P173" i="3"/>
  <c r="BK173" i="3"/>
  <c r="J173" i="3"/>
  <c r="BE173" i="3"/>
  <c r="BI168" i="3"/>
  <c r="BH168" i="3"/>
  <c r="BG168" i="3"/>
  <c r="BF168" i="3"/>
  <c r="T168" i="3"/>
  <c r="R168" i="3"/>
  <c r="P168" i="3"/>
  <c r="BK168" i="3"/>
  <c r="J168" i="3"/>
  <c r="BE168" i="3"/>
  <c r="BI163" i="3"/>
  <c r="BH163" i="3"/>
  <c r="BG163" i="3"/>
  <c r="BF163" i="3"/>
  <c r="T163" i="3"/>
  <c r="R163" i="3"/>
  <c r="P163" i="3"/>
  <c r="BK163" i="3"/>
  <c r="J163" i="3"/>
  <c r="BE163" i="3"/>
  <c r="BI158" i="3"/>
  <c r="BH158" i="3"/>
  <c r="BG158" i="3"/>
  <c r="BF158" i="3"/>
  <c r="T158" i="3"/>
  <c r="R158" i="3"/>
  <c r="R151" i="3" s="1"/>
  <c r="P158" i="3"/>
  <c r="BK158" i="3"/>
  <c r="J158" i="3"/>
  <c r="BE158" i="3"/>
  <c r="BI152" i="3"/>
  <c r="BH152" i="3"/>
  <c r="BG152" i="3"/>
  <c r="BF152" i="3"/>
  <c r="T152" i="3"/>
  <c r="T151" i="3"/>
  <c r="R152" i="3"/>
  <c r="P152" i="3"/>
  <c r="P151" i="3"/>
  <c r="BK152" i="3"/>
  <c r="BK151" i="3"/>
  <c r="J151" i="3" s="1"/>
  <c r="J63" i="3" s="1"/>
  <c r="J152" i="3"/>
  <c r="BE152" i="3" s="1"/>
  <c r="BI147" i="3"/>
  <c r="BH147" i="3"/>
  <c r="BG147" i="3"/>
  <c r="BF147" i="3"/>
  <c r="T147" i="3"/>
  <c r="T138" i="3" s="1"/>
  <c r="R147" i="3"/>
  <c r="P147" i="3"/>
  <c r="BK147" i="3"/>
  <c r="J147" i="3"/>
  <c r="BE147" i="3"/>
  <c r="BI143" i="3"/>
  <c r="BH143" i="3"/>
  <c r="BG143" i="3"/>
  <c r="BF143" i="3"/>
  <c r="T143" i="3"/>
  <c r="R143" i="3"/>
  <c r="P143" i="3"/>
  <c r="BK143" i="3"/>
  <c r="J143" i="3"/>
  <c r="BE143" i="3"/>
  <c r="BI139" i="3"/>
  <c r="BH139" i="3"/>
  <c r="BG139" i="3"/>
  <c r="BF139" i="3"/>
  <c r="T139" i="3"/>
  <c r="R139" i="3"/>
  <c r="R138" i="3"/>
  <c r="P139" i="3"/>
  <c r="P138" i="3" s="1"/>
  <c r="BK139" i="3"/>
  <c r="BK138" i="3"/>
  <c r="J138" i="3" s="1"/>
  <c r="J139" i="3"/>
  <c r="BE139" i="3" s="1"/>
  <c r="J62" i="3"/>
  <c r="BI134" i="3"/>
  <c r="BH134" i="3"/>
  <c r="BG134" i="3"/>
  <c r="BF134" i="3"/>
  <c r="T134" i="3"/>
  <c r="R134" i="3"/>
  <c r="P134" i="3"/>
  <c r="BK134" i="3"/>
  <c r="J134" i="3"/>
  <c r="BE134" i="3" s="1"/>
  <c r="BI130" i="3"/>
  <c r="BH130" i="3"/>
  <c r="BG130" i="3"/>
  <c r="BF130" i="3"/>
  <c r="T130" i="3"/>
  <c r="R130" i="3"/>
  <c r="P130" i="3"/>
  <c r="BK130" i="3"/>
  <c r="J130" i="3"/>
  <c r="BE130" i="3"/>
  <c r="BI126" i="3"/>
  <c r="BH126" i="3"/>
  <c r="BG126" i="3"/>
  <c r="BF126" i="3"/>
  <c r="T126" i="3"/>
  <c r="R126" i="3"/>
  <c r="P126" i="3"/>
  <c r="BK126" i="3"/>
  <c r="J126" i="3"/>
  <c r="BE126" i="3"/>
  <c r="BI122" i="3"/>
  <c r="BH122" i="3"/>
  <c r="BG122" i="3"/>
  <c r="BF122" i="3"/>
  <c r="T122" i="3"/>
  <c r="R122" i="3"/>
  <c r="P122" i="3"/>
  <c r="BK122" i="3"/>
  <c r="J122" i="3"/>
  <c r="BE122" i="3"/>
  <c r="BI118" i="3"/>
  <c r="BH118" i="3"/>
  <c r="BG118" i="3"/>
  <c r="BF118" i="3"/>
  <c r="T118" i="3"/>
  <c r="R118" i="3"/>
  <c r="P118" i="3"/>
  <c r="BK118" i="3"/>
  <c r="J118" i="3"/>
  <c r="BE118" i="3" s="1"/>
  <c r="BI114" i="3"/>
  <c r="BH114" i="3"/>
  <c r="BG114" i="3"/>
  <c r="BF114" i="3"/>
  <c r="T114" i="3"/>
  <c r="R114" i="3"/>
  <c r="P114" i="3"/>
  <c r="BK114" i="3"/>
  <c r="J114" i="3"/>
  <c r="BE114" i="3"/>
  <c r="BI110" i="3"/>
  <c r="BH110" i="3"/>
  <c r="BG110" i="3"/>
  <c r="BF110" i="3"/>
  <c r="T110" i="3"/>
  <c r="R110" i="3"/>
  <c r="P110" i="3"/>
  <c r="BK110" i="3"/>
  <c r="J110" i="3"/>
  <c r="BE110" i="3"/>
  <c r="BI106" i="3"/>
  <c r="BH106" i="3"/>
  <c r="BG106" i="3"/>
  <c r="BF106" i="3"/>
  <c r="T106" i="3"/>
  <c r="R106" i="3"/>
  <c r="P106" i="3"/>
  <c r="BK106" i="3"/>
  <c r="J106" i="3"/>
  <c r="BE106" i="3"/>
  <c r="BI102" i="3"/>
  <c r="BH102" i="3"/>
  <c r="BG102" i="3"/>
  <c r="BF102" i="3"/>
  <c r="T102" i="3"/>
  <c r="R102" i="3"/>
  <c r="P102" i="3"/>
  <c r="BK102" i="3"/>
  <c r="J102" i="3"/>
  <c r="BE102" i="3" s="1"/>
  <c r="F33" i="3" s="1"/>
  <c r="AZ57" i="1" s="1"/>
  <c r="BI98" i="3"/>
  <c r="BH98" i="3"/>
  <c r="BG98" i="3"/>
  <c r="BF98" i="3"/>
  <c r="T98" i="3"/>
  <c r="R98" i="3"/>
  <c r="P98" i="3"/>
  <c r="BK98" i="3"/>
  <c r="J98" i="3"/>
  <c r="BE98" i="3"/>
  <c r="BI94" i="3"/>
  <c r="BH94" i="3"/>
  <c r="BG94" i="3"/>
  <c r="BF94" i="3"/>
  <c r="T94" i="3"/>
  <c r="T85" i="3" s="1"/>
  <c r="T84" i="3" s="1"/>
  <c r="T83" i="3" s="1"/>
  <c r="R94" i="3"/>
  <c r="R85" i="3" s="1"/>
  <c r="R84" i="3" s="1"/>
  <c r="R83" i="3" s="1"/>
  <c r="P94" i="3"/>
  <c r="BK94" i="3"/>
  <c r="J94" i="3"/>
  <c r="BE94" i="3"/>
  <c r="BI90" i="3"/>
  <c r="BH90" i="3"/>
  <c r="BG90" i="3"/>
  <c r="F35" i="3" s="1"/>
  <c r="BB57" i="1" s="1"/>
  <c r="BF90" i="3"/>
  <c r="T90" i="3"/>
  <c r="R90" i="3"/>
  <c r="P90" i="3"/>
  <c r="BK90" i="3"/>
  <c r="J90" i="3"/>
  <c r="BE90" i="3"/>
  <c r="BI86" i="3"/>
  <c r="F37" i="3" s="1"/>
  <c r="BD57" i="1" s="1"/>
  <c r="BH86" i="3"/>
  <c r="BG86" i="3"/>
  <c r="BF86" i="3"/>
  <c r="T86" i="3"/>
  <c r="R86" i="3"/>
  <c r="P86" i="3"/>
  <c r="P85" i="3" s="1"/>
  <c r="P84" i="3" s="1"/>
  <c r="P83" i="3" s="1"/>
  <c r="AU57" i="1" s="1"/>
  <c r="BK86" i="3"/>
  <c r="J86" i="3"/>
  <c r="BE86" i="3"/>
  <c r="J33" i="3" s="1"/>
  <c r="AV57" i="1" s="1"/>
  <c r="J79" i="3"/>
  <c r="F79" i="3"/>
  <c r="F77" i="3"/>
  <c r="E75" i="3"/>
  <c r="J54" i="3"/>
  <c r="F54" i="3"/>
  <c r="F52" i="3"/>
  <c r="E50" i="3"/>
  <c r="J24" i="3"/>
  <c r="E24" i="3"/>
  <c r="J80" i="3"/>
  <c r="J55" i="3"/>
  <c r="J23" i="3"/>
  <c r="J18" i="3"/>
  <c r="E18" i="3"/>
  <c r="F80" i="3" s="1"/>
  <c r="J17" i="3"/>
  <c r="J12" i="3"/>
  <c r="J77" i="3"/>
  <c r="J52" i="3"/>
  <c r="E7" i="3"/>
  <c r="E73" i="3"/>
  <c r="E48" i="3"/>
  <c r="J39" i="2"/>
  <c r="J38" i="2"/>
  <c r="AY56" i="1"/>
  <c r="J37" i="2"/>
  <c r="AX56" i="1" s="1"/>
  <c r="BI98" i="2"/>
  <c r="BH98" i="2"/>
  <c r="BG98" i="2"/>
  <c r="BF98" i="2"/>
  <c r="T98" i="2"/>
  <c r="R98" i="2"/>
  <c r="P98" i="2"/>
  <c r="P89" i="2" s="1"/>
  <c r="P88" i="2" s="1"/>
  <c r="P87" i="2" s="1"/>
  <c r="AU56" i="1" s="1"/>
  <c r="AU55" i="1" s="1"/>
  <c r="BK98" i="2"/>
  <c r="J98" i="2"/>
  <c r="BE98" i="2"/>
  <c r="BI95" i="2"/>
  <c r="BH95" i="2"/>
  <c r="BG95" i="2"/>
  <c r="BF95" i="2"/>
  <c r="T95" i="2"/>
  <c r="T89" i="2" s="1"/>
  <c r="T88" i="2" s="1"/>
  <c r="T87" i="2" s="1"/>
  <c r="R95" i="2"/>
  <c r="P95" i="2"/>
  <c r="BK95" i="2"/>
  <c r="J95" i="2"/>
  <c r="BE95" i="2"/>
  <c r="BI90" i="2"/>
  <c r="F39" i="2"/>
  <c r="BD56" i="1"/>
  <c r="BD55" i="1" s="1"/>
  <c r="BH90" i="2"/>
  <c r="F38" i="2" s="1"/>
  <c r="BC56" i="1" s="1"/>
  <c r="BC55" i="1" s="1"/>
  <c r="BG90" i="2"/>
  <c r="F37" i="2"/>
  <c r="BB56" i="1" s="1"/>
  <c r="BB55" i="1" s="1"/>
  <c r="BF90" i="2"/>
  <c r="F36" i="2" s="1"/>
  <c r="BA56" i="1" s="1"/>
  <c r="BA55" i="1" s="1"/>
  <c r="J36" i="2"/>
  <c r="AW56" i="1" s="1"/>
  <c r="T90" i="2"/>
  <c r="R90" i="2"/>
  <c r="R89" i="2" s="1"/>
  <c r="R88" i="2" s="1"/>
  <c r="R87" i="2" s="1"/>
  <c r="P90" i="2"/>
  <c r="BK90" i="2"/>
  <c r="BK89" i="2" s="1"/>
  <c r="J90" i="2"/>
  <c r="BE90" i="2" s="1"/>
  <c r="J83" i="2"/>
  <c r="F83" i="2"/>
  <c r="F81" i="2"/>
  <c r="E79" i="2"/>
  <c r="J58" i="2"/>
  <c r="F58" i="2"/>
  <c r="F56" i="2"/>
  <c r="E54" i="2"/>
  <c r="J26" i="2"/>
  <c r="E26" i="2"/>
  <c r="J84" i="2" s="1"/>
  <c r="J59" i="2"/>
  <c r="J25" i="2"/>
  <c r="J20" i="2"/>
  <c r="E20" i="2"/>
  <c r="F84" i="2"/>
  <c r="F59" i="2"/>
  <c r="J19" i="2"/>
  <c r="J14" i="2"/>
  <c r="J81" i="2"/>
  <c r="J56" i="2"/>
  <c r="E7" i="2"/>
  <c r="E75" i="2" s="1"/>
  <c r="AS55" i="1"/>
  <c r="AS54" i="1" s="1"/>
  <c r="L50" i="1"/>
  <c r="AM50" i="1"/>
  <c r="AM49" i="1"/>
  <c r="L49" i="1"/>
  <c r="AM47" i="1"/>
  <c r="L47" i="1"/>
  <c r="L45" i="1"/>
  <c r="L44" i="1"/>
  <c r="AX55" i="1" l="1"/>
  <c r="AW55" i="1"/>
  <c r="J35" i="2"/>
  <c r="AV56" i="1" s="1"/>
  <c r="AT56" i="1" s="1"/>
  <c r="F35" i="2"/>
  <c r="AZ56" i="1" s="1"/>
  <c r="AZ55" i="1" s="1"/>
  <c r="P83" i="7"/>
  <c r="P82" i="7" s="1"/>
  <c r="AU61" i="1" s="1"/>
  <c r="J89" i="2"/>
  <c r="J65" i="2" s="1"/>
  <c r="BK88" i="2"/>
  <c r="AY55" i="1"/>
  <c r="AT57" i="1"/>
  <c r="J34" i="3"/>
  <c r="AW57" i="1" s="1"/>
  <c r="F34" i="3"/>
  <c r="BA57" i="1" s="1"/>
  <c r="BA54" i="1" s="1"/>
  <c r="T89" i="4"/>
  <c r="P306" i="4"/>
  <c r="P98" i="5"/>
  <c r="P81" i="5" s="1"/>
  <c r="AU59" i="1" s="1"/>
  <c r="F34" i="6"/>
  <c r="BA60" i="1" s="1"/>
  <c r="P192" i="6"/>
  <c r="BK295" i="4"/>
  <c r="J295" i="4" s="1"/>
  <c r="J64" i="4" s="1"/>
  <c r="R192" i="6"/>
  <c r="R89" i="6" s="1"/>
  <c r="R88" i="6" s="1"/>
  <c r="P179" i="7"/>
  <c r="E75" i="8"/>
  <c r="E48" i="8"/>
  <c r="F55" i="3"/>
  <c r="BK85" i="3"/>
  <c r="J33" i="4"/>
  <c r="AV58" i="1" s="1"/>
  <c r="AT58" i="1" s="1"/>
  <c r="F34" i="4"/>
  <c r="BA58" i="1" s="1"/>
  <c r="R82" i="5"/>
  <c r="R81" i="5" s="1"/>
  <c r="F33" i="6"/>
  <c r="AZ60" i="1" s="1"/>
  <c r="P90" i="6"/>
  <c r="T192" i="6"/>
  <c r="T89" i="6" s="1"/>
  <c r="T88" i="6" s="1"/>
  <c r="F36" i="7"/>
  <c r="BC61" i="1" s="1"/>
  <c r="T86" i="8"/>
  <c r="T85" i="8" s="1"/>
  <c r="J90" i="6"/>
  <c r="J61" i="6" s="1"/>
  <c r="BK89" i="6"/>
  <c r="T306" i="4"/>
  <c r="J33" i="5"/>
  <c r="AV59" i="1" s="1"/>
  <c r="AT59" i="1" s="1"/>
  <c r="F33" i="5"/>
  <c r="AZ59" i="1" s="1"/>
  <c r="BK98" i="5"/>
  <c r="J98" i="5" s="1"/>
  <c r="J61" i="5" s="1"/>
  <c r="E78" i="6"/>
  <c r="E48" i="6"/>
  <c r="F35" i="6"/>
  <c r="BB60" i="1" s="1"/>
  <c r="J33" i="7"/>
  <c r="AV61" i="1" s="1"/>
  <c r="AT61" i="1" s="1"/>
  <c r="F33" i="7"/>
  <c r="AZ61" i="1" s="1"/>
  <c r="F37" i="7"/>
  <c r="BD61" i="1" s="1"/>
  <c r="F35" i="7"/>
  <c r="BB61" i="1" s="1"/>
  <c r="T84" i="7"/>
  <c r="T83" i="7" s="1"/>
  <c r="T82" i="7" s="1"/>
  <c r="F33" i="8"/>
  <c r="AZ62" i="1" s="1"/>
  <c r="E50" i="2"/>
  <c r="P89" i="4"/>
  <c r="F35" i="4"/>
  <c r="BB58" i="1" s="1"/>
  <c r="BB54" i="1" s="1"/>
  <c r="BK89" i="4"/>
  <c r="F36" i="4"/>
  <c r="BC58" i="1" s="1"/>
  <c r="F36" i="5"/>
  <c r="BC59" i="1" s="1"/>
  <c r="J52" i="6"/>
  <c r="F36" i="6"/>
  <c r="BC60" i="1" s="1"/>
  <c r="BK82" i="7"/>
  <c r="J82" i="7" s="1"/>
  <c r="J76" i="7"/>
  <c r="J52" i="7"/>
  <c r="F36" i="3"/>
  <c r="BC57" i="1" s="1"/>
  <c r="BC54" i="1" s="1"/>
  <c r="R89" i="4"/>
  <c r="R88" i="4" s="1"/>
  <c r="R87" i="4" s="1"/>
  <c r="BK190" i="4"/>
  <c r="J190" i="4" s="1"/>
  <c r="J63" i="4" s="1"/>
  <c r="E48" i="5"/>
  <c r="F37" i="5"/>
  <c r="BD59" i="1" s="1"/>
  <c r="BD54" i="1" s="1"/>
  <c r="W33" i="1" s="1"/>
  <c r="J84" i="7"/>
  <c r="J61" i="7" s="1"/>
  <c r="R84" i="7"/>
  <c r="R83" i="7" s="1"/>
  <c r="R82" i="7" s="1"/>
  <c r="P190" i="4"/>
  <c r="J82" i="5"/>
  <c r="J60" i="5" s="1"/>
  <c r="BK81" i="5"/>
  <c r="J81" i="5" s="1"/>
  <c r="F37" i="6"/>
  <c r="BD60" i="1" s="1"/>
  <c r="BK87" i="8"/>
  <c r="F36" i="8"/>
  <c r="BC62" i="1" s="1"/>
  <c r="J82" i="8"/>
  <c r="F34" i="5"/>
  <c r="BA59" i="1" s="1"/>
  <c r="J33" i="6"/>
  <c r="AV60" i="1" s="1"/>
  <c r="AT60" i="1" s="1"/>
  <c r="F34" i="7"/>
  <c r="BA61" i="1" s="1"/>
  <c r="J33" i="8"/>
  <c r="AV62" i="1" s="1"/>
  <c r="AT62" i="1" s="1"/>
  <c r="J55" i="5"/>
  <c r="J52" i="8"/>
  <c r="W30" i="1" l="1"/>
  <c r="AW54" i="1"/>
  <c r="AK30" i="1" s="1"/>
  <c r="AY54" i="1"/>
  <c r="W32" i="1"/>
  <c r="AX54" i="1"/>
  <c r="W31" i="1"/>
  <c r="J59" i="7"/>
  <c r="J30" i="7"/>
  <c r="J85" i="3"/>
  <c r="J61" i="3" s="1"/>
  <c r="BK84" i="3"/>
  <c r="AZ54" i="1"/>
  <c r="AV55" i="1"/>
  <c r="AT55" i="1" s="1"/>
  <c r="P88" i="4"/>
  <c r="P87" i="4" s="1"/>
  <c r="AU58" i="1" s="1"/>
  <c r="J87" i="8"/>
  <c r="J61" i="8" s="1"/>
  <c r="BK86" i="8"/>
  <c r="P89" i="6"/>
  <c r="P88" i="6" s="1"/>
  <c r="AU60" i="1" s="1"/>
  <c r="J30" i="5"/>
  <c r="J59" i="5"/>
  <c r="T88" i="4"/>
  <c r="T87" i="4" s="1"/>
  <c r="J89" i="4"/>
  <c r="J61" i="4" s="1"/>
  <c r="BK88" i="4"/>
  <c r="J88" i="2"/>
  <c r="J64" i="2" s="1"/>
  <c r="BK87" i="2"/>
  <c r="J87" i="2" s="1"/>
  <c r="J89" i="6"/>
  <c r="J60" i="6" s="1"/>
  <c r="BK88" i="6"/>
  <c r="J88" i="6" s="1"/>
  <c r="J32" i="2" l="1"/>
  <c r="J63" i="2"/>
  <c r="AU54" i="1"/>
  <c r="J88" i="4"/>
  <c r="J60" i="4" s="1"/>
  <c r="BK87" i="4"/>
  <c r="J87" i="4" s="1"/>
  <c r="W29" i="1"/>
  <c r="AV54" i="1"/>
  <c r="AG61" i="1"/>
  <c r="AN61" i="1" s="1"/>
  <c r="J39" i="7"/>
  <c r="J86" i="8"/>
  <c r="J60" i="8" s="1"/>
  <c r="BK85" i="8"/>
  <c r="J85" i="8" s="1"/>
  <c r="BK83" i="3"/>
  <c r="J83" i="3" s="1"/>
  <c r="J84" i="3"/>
  <c r="J60" i="3" s="1"/>
  <c r="J59" i="6"/>
  <c r="J30" i="6"/>
  <c r="AG59" i="1"/>
  <c r="AN59" i="1" s="1"/>
  <c r="J39" i="5"/>
  <c r="J30" i="4" l="1"/>
  <c r="J59" i="4"/>
  <c r="AG60" i="1"/>
  <c r="AN60" i="1" s="1"/>
  <c r="J39" i="6"/>
  <c r="J59" i="3"/>
  <c r="J30" i="3"/>
  <c r="J59" i="8"/>
  <c r="J30" i="8"/>
  <c r="AT54" i="1"/>
  <c r="AK29" i="1"/>
  <c r="AG56" i="1"/>
  <c r="J41" i="2"/>
  <c r="AG62" i="1" l="1"/>
  <c r="AN62" i="1" s="1"/>
  <c r="J39" i="8"/>
  <c r="AG57" i="1"/>
  <c r="AN57" i="1" s="1"/>
  <c r="J39" i="3"/>
  <c r="AN56" i="1"/>
  <c r="AG55" i="1"/>
  <c r="AG58" i="1"/>
  <c r="AN58" i="1" s="1"/>
  <c r="J39" i="4"/>
  <c r="AG54" i="1" l="1"/>
  <c r="AN55" i="1"/>
  <c r="AK26" i="1" l="1"/>
  <c r="AK35" i="1" s="1"/>
  <c r="AN54" i="1"/>
</calcChain>
</file>

<file path=xl/sharedStrings.xml><?xml version="1.0" encoding="utf-8"?>
<sst xmlns="http://schemas.openxmlformats.org/spreadsheetml/2006/main" count="9527" uniqueCount="1410">
  <si>
    <t>Export Komplet</t>
  </si>
  <si>
    <t>VZ</t>
  </si>
  <si>
    <t>2.0</t>
  </si>
  <si>
    <t>ZAMOK</t>
  </si>
  <si>
    <t>False</t>
  </si>
  <si>
    <t>{42872132-0841-430e-aebd-40ceb46f9ad9}</t>
  </si>
  <si>
    <t>0,01</t>
  </si>
  <si>
    <t>21</t>
  </si>
  <si>
    <t>15</t>
  </si>
  <si>
    <t>REKAPITULACE STAVBY</t>
  </si>
  <si>
    <t>v ---  níže se nacházejí doplnkové a pomocné údaje k sestavám  --- v</t>
  </si>
  <si>
    <t>Návod na vyplnění</t>
  </si>
  <si>
    <t>0,001</t>
  </si>
  <si>
    <t>Kód:</t>
  </si>
  <si>
    <t>999615-R01</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</si>
  <si>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</si>
  <si>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</si>
  <si>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Horoměřická S 071 - most, Praha 6, č. akce 999615 - Revize č.01</t>
  </si>
  <si>
    <t>KSO:</t>
  </si>
  <si>
    <t/>
  </si>
  <si>
    <t>CC-CZ:</t>
  </si>
  <si>
    <t>Místo:</t>
  </si>
  <si>
    <t>ul. Horoměřická / Pod Habrovkou</t>
  </si>
  <si>
    <t>Datum:</t>
  </si>
  <si>
    <t>28. 1. 2019</t>
  </si>
  <si>
    <t>Zadavatel:</t>
  </si>
  <si>
    <t>IČ:</t>
  </si>
  <si>
    <t>TSK hl.m. Prahy, a.s.</t>
  </si>
  <si>
    <t>DIČ:</t>
  </si>
  <si>
    <t>Uchazeč:</t>
  </si>
  <si>
    <t>Vyplň údaj</t>
  </si>
  <si>
    <t>Projektant:</t>
  </si>
  <si>
    <t>AGA Letiště, spol. s 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</si>
  <si>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</si>
  <si>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</si>
  <si>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</si>
  <si>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</si>
  <si>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</si>
  <si>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</si>
  <si>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</si>
  <si>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</si>
  <si>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</si>
  <si>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</si>
  <si>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</si>
  <si>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</si>
  <si>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</si>
  <si>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</si>
  <si>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</si>
  <si>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</si>
  <si>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</si>
  <si>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</si>
  <si>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</si>
  <si>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</si>
  <si>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</si>
  <si>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</si>
  <si>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</si>
  <si>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</si>
  <si>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</si>
  <si>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</si>
  <si>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</si>
  <si>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</si>
  <si>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</si>
  <si>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</si>
  <si>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</si>
  <si>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</si>
  <si>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</si>
  <si>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</si>
  <si>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</si>
  <si>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</si>
  <si>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</si>
  <si>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</si>
  <si>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</si>
  <si>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</si>
  <si>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</si>
  <si>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</si>
  <si>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</si>
  <si>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SO 01</t>
  </si>
  <si>
    <t>Příprava území</t>
  </si>
  <si>
    <t>STA</t>
  </si>
  <si>
    <t>1</t>
  </si>
  <si>
    <t>{6250577e-df4d-4af7-adbc-9f7440a61c9c}</t>
  </si>
  <si>
    <t>2</t>
  </si>
  <si>
    <t>/</t>
  </si>
  <si>
    <t>SO 01.1</t>
  </si>
  <si>
    <t>Sejmutí ornice</t>
  </si>
  <si>
    <t>Soupis</t>
  </si>
  <si>
    <t>{dd8e872c-39e3-45d0-833d-e8739109a13e}</t>
  </si>
  <si>
    <t>SO 02</t>
  </si>
  <si>
    <t>Demolice</t>
  </si>
  <si>
    <t>{01a243f9-241b-4d75-a35b-4804705addb4}</t>
  </si>
  <si>
    <t>SO 24</t>
  </si>
  <si>
    <t>Komunikace a zpevněné plochy</t>
  </si>
  <si>
    <t>{eec085f3-a450-4b2b-a59c-7cf924dbcf0a}</t>
  </si>
  <si>
    <t>SO 25</t>
  </si>
  <si>
    <t>Sadové úpravy</t>
  </si>
  <si>
    <t>{dda979d5-94aa-4c66-bef0-1b48cf4b1e6d}</t>
  </si>
  <si>
    <t>SO 301</t>
  </si>
  <si>
    <t xml:space="preserve">Oprava odvodnění </t>
  </si>
  <si>
    <t>{14c71a5b-5df3-4fd5-87c5-ce044782fe1e}</t>
  </si>
  <si>
    <t>DIR</t>
  </si>
  <si>
    <t>Realizace DIR</t>
  </si>
  <si>
    <t>{e5af234b-9942-4950-990d-0fde19ecc782}</t>
  </si>
  <si>
    <t>VON</t>
  </si>
  <si>
    <t>Vedlejší a ostatní náklady</t>
  </si>
  <si>
    <t>{8c66a1c8-7ad5-46e7-a78e-dbfadeadc6ab}</t>
  </si>
  <si>
    <t>KRYCÍ LIST SOUPISU PRACÍ</t>
  </si>
  <si>
    <t>Objekt:</t>
  </si>
  <si>
    <t>SO 01 - Příprava území</t>
  </si>
  <si>
    <t>Soupis:</t>
  </si>
  <si>
    <t>SO 01.1 - Sejmutí ornice</t>
  </si>
  <si>
    <t>REKAPITULACE ČLENĚNÍ SOUPISU PRACÍ</t>
  </si>
  <si>
    <t>Kód dílu - Popis</t>
  </si>
  <si>
    <t>Cena celkem [CZK]</t>
  </si>
  <si>
    <t>-1</t>
  </si>
  <si>
    <t>HSV - Práce a dodávky HSV</t>
  </si>
  <si>
    <t xml:space="preserve">    1 - Zemní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</si>
  <si>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</si>
  <si>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</si>
  <si>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</si>
  <si>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</si>
  <si>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</si>
  <si>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</si>
  <si>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</si>
  <si>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</si>
  <si>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</si>
  <si>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</si>
  <si>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</si>
  <si>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</si>
  <si>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</si>
  <si>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</si>
  <si>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</si>
  <si>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</si>
  <si>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</si>
  <si>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</si>
  <si>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121101101</t>
  </si>
  <si>
    <t>Sejmutí ornice s přemístěním na vzdálenost do 50 m</t>
  </si>
  <si>
    <t>m3</t>
  </si>
  <si>
    <t>CS ÚRS 2019 01</t>
  </si>
  <si>
    <t>4</t>
  </si>
  <si>
    <t>749781349</t>
  </si>
  <si>
    <t>PP</t>
  </si>
  <si>
    <t>Sejmutí ornice nebo lesní půdy s vodorovným přemístěním na hromady v místě upotřebení nebo na dočasné či trvalé skládky se složením, na vzdálenost do 50 m</t>
  </si>
  <si>
    <t>PSC</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</si>
  <si>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</si>
  <si>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P</t>
  </si>
  <si>
    <t>Poznámka k položce:_x000D_
předpoklad drn, degradovaná ornice - s naložením na dopravní prostředek</t>
  </si>
  <si>
    <t>VV</t>
  </si>
  <si>
    <t>"Sejmutí ornice v tl. 200mm" 8,2*0,2</t>
  </si>
  <si>
    <t>162701105-1</t>
  </si>
  <si>
    <t>Vodorovné přemístění výkopku/sypaniny z horniny tř. 1 až 4 na skládku dle dodavatele stavby včetně uložení</t>
  </si>
  <si>
    <t>-2083728328</t>
  </si>
  <si>
    <t>3</t>
  </si>
  <si>
    <t>171201211</t>
  </si>
  <si>
    <t>Poplatek za uložení stavebního odpadu - zeminy a kameniva na skládce</t>
  </si>
  <si>
    <t>t</t>
  </si>
  <si>
    <t>797443475</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</si>
  <si>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</si>
  <si>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podmínek._x000D_
</t>
  </si>
  <si>
    <t>1,64*1,8 'Přepočtené koeficientem množství</t>
  </si>
  <si>
    <t>SO 02 - Demolice</t>
  </si>
  <si>
    <t xml:space="preserve">    9 - Ostatní konstrukce a práce, bourání</t>
  </si>
  <si>
    <t xml:space="preserve">    997 - Přesun sutě</t>
  </si>
  <si>
    <t>113106134</t>
  </si>
  <si>
    <t>Rozebrání dlažeb ze zámkových dlaždic komunikací pro pěší strojně pl do 50 m2</t>
  </si>
  <si>
    <t>m2</t>
  </si>
  <si>
    <t>1884329016</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</si>
  <si>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</si>
  <si>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 xml:space="preserve">Poznámka k souboru cen:_x000D_
1. Ceny jsou určeny pro rozebrání dlažeb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nebo mozaikových kostek,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</si>
  <si>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"Dlážděný chodník v rámci stavby Horoměřická 833 (60 mm bet. dlažba)" -31,2</t>
  </si>
  <si>
    <t>113107163</t>
  </si>
  <si>
    <t>Odstranění podkladu z kameniva drceného tl 300 mm strojně pl přes 50 do 200 m2</t>
  </si>
  <si>
    <t>-1021793395</t>
  </si>
  <si>
    <t>Odstranění podkladů nebo krytů strojně plochy jednotlivě přes 50 m2 do 200 m2 s přemístěním hmot na skládku na vzdálenost do 20 m nebo s naložením na dopravní prostředek z kameniva hrubého drceného, o tl. vrstvy přes 200 do 300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</si>
  <si>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</si>
  <si>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"Asfaltová vozovka Pod Habrovkou – předpoklad 250mm nezpevněné vrstvy" 13</t>
  </si>
  <si>
    <t>5</t>
  </si>
  <si>
    <t>113107182</t>
  </si>
  <si>
    <t>Odstranění podkladu živičného tl 100 mm strojně pl přes 50 do 200 m2</t>
  </si>
  <si>
    <t>-1410247600</t>
  </si>
  <si>
    <t>Odstranění podkladů nebo krytů strojně plochy jednotlivě přes 50 m2 do 200 m2 s přemístěním hmot na skládku na vzdálenost do 20 m nebo s naložením na dopravní prostředek živičných, o tl. vrstvy přes 50 do 100 mm</t>
  </si>
  <si>
    <t>"Asfaltová vozovka Pod Habrovkou – předpoklad 100mm asfalt" 13</t>
  </si>
  <si>
    <t>6</t>
  </si>
  <si>
    <t>113107223</t>
  </si>
  <si>
    <t>Odstranění podkladu z kameniva drceného tl 300 mm strojně pl přes 200 m2</t>
  </si>
  <si>
    <t>-1296230168</t>
  </si>
  <si>
    <t>Odstranění podkladů nebo krytů strojně plochy jednotlivě přes 200 m2 s přemístěním hmot na skládku na vzdálenost do 20 m nebo s naložením na dopravní prostředek z kameniva hrubého drceného, o tl. vrstvy přes 200 do 300 mm</t>
  </si>
  <si>
    <t>"Asfaltová vozovka Horoměřická – předpoklad 250mm nezpevněné vrstvy" 54,5</t>
  </si>
  <si>
    <t>7</t>
  </si>
  <si>
    <t>113107230</t>
  </si>
  <si>
    <t>Odstranění podkladu z betonu prostého tl 100 mm strojně pl přes 200 m2</t>
  </si>
  <si>
    <t>-1958133887</t>
  </si>
  <si>
    <t>Odstranění podkladů nebo krytů strojně plochy jednotlivě přes 200 m2 s přemístěním hmot na skládku na vzdálenost do 20 m nebo s naložením na dopravní prostředek z betonu prostého, o tl. vrstvy do 100 mm</t>
  </si>
  <si>
    <t>"Asfaltová vozovka Horoměřická – předpoklad 100mm beton" 54,5</t>
  </si>
  <si>
    <t>8</t>
  </si>
  <si>
    <t>113107243</t>
  </si>
  <si>
    <t>Odstranění podkladu živičného tl 150 mm strojně pl přes 200 m2</t>
  </si>
  <si>
    <t>-835165948</t>
  </si>
  <si>
    <t>Odstranění podkladů nebo krytů strojně plochy jednotlivě přes 200 m2 s přemístěním hmot na skládku na vzdálenost do 20 m nebo s naložením na dopravní prostředek živičných, o tl. vrstvy přes 100 do 150 mm</t>
  </si>
  <si>
    <t>"Asfaltová vozovka Horoměřická – předpoklad 150mm asfalt" 54,5</t>
  </si>
  <si>
    <t>9</t>
  </si>
  <si>
    <t>113107322</t>
  </si>
  <si>
    <t>Odstranění podkladu z kameniva drceného tl 200 mm strojně pl do 50 m2</t>
  </si>
  <si>
    <t>311308132</t>
  </si>
  <si>
    <t>Odstranění podkladů nebo krytů strojně plochy jednotlivě do 50 m2 s přemístěním hmot na skládku na vzdálenost do 3 m nebo s naložením na dopravní prostředek z kameniva hrubého drceného, o tl. vrstvy přes 100 do 200 mm</t>
  </si>
  <si>
    <t>"Nezpevněné plochy (předpoklad 200 mm štěrk)" 2,5</t>
  </si>
  <si>
    <t>10</t>
  </si>
  <si>
    <t>1963622215</t>
  </si>
  <si>
    <t>"Dlážděný chodník v rámci stavby Horoměřická 833 (180 mm štěrkodrť)" -31,2</t>
  </si>
  <si>
    <t>12</t>
  </si>
  <si>
    <t>113107323</t>
  </si>
  <si>
    <t>Odstranění podkladu z kameniva drceného tl 300 mm strojně pl do 50 m2</t>
  </si>
  <si>
    <t>1864105191</t>
  </si>
  <si>
    <t>Odstranění podkladů nebo krytů strojně plochy jednotlivě do 50 m2 s přemístěním hmot na skládku na vzdálenost do 3 m nebo s naložením na dopravní prostředek z kameniva hrubého drceného, o tl. vrstvy přes 200 do 300 mm</t>
  </si>
  <si>
    <t>"Asf. vozovka v rámci stavby Horoměřická 833 (220 mm štěrdkodrť)" -4,9</t>
  </si>
  <si>
    <t>14</t>
  </si>
  <si>
    <t>113107331</t>
  </si>
  <si>
    <t>Odstranění podkladu z betonu prostého tl 150 mm strojně pl do 50 m2</t>
  </si>
  <si>
    <t>-1873585690</t>
  </si>
  <si>
    <t>Odstranění podkladů nebo krytů strojně plochy jednotlivě do 50 m2 s přemístěním hmot na skládku na vzdálenost do 3 m nebo s naložením na dopravní prostředek z betonu prostého, o tl. vrstvy přes 100 do 150 mm</t>
  </si>
  <si>
    <t>"Asf. vozovka v rámci stavby Horoměřická 833 (130 mm beton)" -4,9</t>
  </si>
  <si>
    <t>17</t>
  </si>
  <si>
    <t>113107344</t>
  </si>
  <si>
    <t>Odstranění podkladu živičného tl 200 mm strojně pl do 50 m2</t>
  </si>
  <si>
    <t>2012702253</t>
  </si>
  <si>
    <t>Odstranění podkladů nebo krytů strojně plochy jednotlivě do 50 m2 s přemístěním hmot na skládku na vzdálenost do 3 m nebo s naložením na dopravní prostředek živičných, o tl. vrstvy přes 150 do 200 mm</t>
  </si>
  <si>
    <t>"Asf. vozovka v rámci stavby Horoměřická 833 (170 mm asf. vrstvy)" -4,9</t>
  </si>
  <si>
    <t>19</t>
  </si>
  <si>
    <t>113202111</t>
  </si>
  <si>
    <t>Vytrhání obrub krajníků obrubníků stojatých</t>
  </si>
  <si>
    <t>m</t>
  </si>
  <si>
    <t>1710392663</t>
  </si>
  <si>
    <t>Vytrhání obrub s vybouráním lože, s přemístěním hmot na skládku na vzdálenost do 3 m nebo s naložením na dopravní prostředek z krajníků nebo obrubníků stojatých</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</si>
  <si>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</si>
  <si>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"Obrubník žulový OP4 vč. obetonování (v rámci stavby Horoměřická 833)" -10,1</t>
  </si>
  <si>
    <t>113204111</t>
  </si>
  <si>
    <t>Vytrhání obrub záhonových</t>
  </si>
  <si>
    <t>-836241942</t>
  </si>
  <si>
    <t>Vytrhání obrub s vybouráním lože, s přemístěním hmot na skládku na vzdálenost do 3 m nebo s naložením na dopravní prostředek záhonových</t>
  </si>
  <si>
    <t>"Obrubník betonový sadový vč. obetonování (v rámci stavby Horoměřická 833)" -10,1</t>
  </si>
  <si>
    <t>Ostatní konstrukce a práce, bourání</t>
  </si>
  <si>
    <t>23</t>
  </si>
  <si>
    <t>919735112</t>
  </si>
  <si>
    <t>Řezání stávajícího živičného krytu hl do 100 mm</t>
  </si>
  <si>
    <t>-1766058118</t>
  </si>
  <si>
    <t>Řezání stávajícího živičného krytu nebo podkladu hloubky přes 50 do 100 mm</t>
  </si>
  <si>
    <t xml:space="preserve">Poznámka k souboru cen:_x000D_
1. V cenách jsou započteny i náklady na spotřebu vody._x000D_
</t>
  </si>
  <si>
    <t>"Zaříznutí asf. vozovky na tl. 100 mm" 65,4</t>
  </si>
  <si>
    <t>36</t>
  </si>
  <si>
    <t>966007111</t>
  </si>
  <si>
    <t>Odstranění vodorovného značení frézováním barvy z čáry š do 125 mm</t>
  </si>
  <si>
    <t>-1467214437</t>
  </si>
  <si>
    <t>Odstranění vodorovného dopravního značení frézováním značeného barvou čáry šířky do 125 mm</t>
  </si>
  <si>
    <t xml:space="preserve">Poznámka k souboru cen:_x000D_
1. V cenách nejsou započteny náklady na očištění vozovky, tyto se oceňují cenami souboru cen 938 90-9 . Odstranění bláta, prachu nebo hlinitého nánosu s povrchu podkladu nebo krytu části C 01 tohoto katalogu._x000D_
</t>
  </si>
  <si>
    <t>"Odstranění vodorovného dopravního značení např. frézováním (v rámci stavby Horoměřická 833) š. 0,125" 4,7</t>
  </si>
  <si>
    <t>39</t>
  </si>
  <si>
    <t>966051111</t>
  </si>
  <si>
    <t>Bourání betonových palisád osazovaných v řadě</t>
  </si>
  <si>
    <t>112697230</t>
  </si>
  <si>
    <t>Bourání palisád betonových osazených v řadě</t>
  </si>
  <si>
    <t xml:space="preserve">Poznámka k souboru cen:_x000D_
1. V položkách jsou započteny i náklady na:_x000D_
a) bourání základu pro palisády,_x000D_
b) odklizení materiálu na vzdálenost do 20 m nebo naložení na dopravní prostředek._x000D_
</t>
  </si>
  <si>
    <t>"Rozebrání palisádové zídky DN200 mm a výšky 0,80 m vč. obetonování - koef. 1,3 (v rámci stavby Horoměřická 833)" -0,2*0,8*1,5*1,3</t>
  </si>
  <si>
    <t>997</t>
  </si>
  <si>
    <t>Přesun sutě</t>
  </si>
  <si>
    <t>43</t>
  </si>
  <si>
    <t>997013801</t>
  </si>
  <si>
    <t>Poplatek za uložení na skládce (skládkovné) stavebního odpadu betonového kód odpadu 170 101</t>
  </si>
  <si>
    <t>141765098</t>
  </si>
  <si>
    <t>Poplatek za uložení stavebního odpadu na skládce (skládkovné) z prostého betonu zatříděného do Katalogu odpadů pod kódem 170 101</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</si>
  <si>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</si>
  <si>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"Horoměřická 833"</t>
  </si>
  <si>
    <t>"dlažba" -8,112</t>
  </si>
  <si>
    <t>"beton" -1,593-0,404-0,811</t>
  </si>
  <si>
    <t>45</t>
  </si>
  <si>
    <t>-1746957159</t>
  </si>
  <si>
    <t>"MOST + ostatní"</t>
  </si>
  <si>
    <t>"beton" 13,08</t>
  </si>
  <si>
    <t>48</t>
  </si>
  <si>
    <t>997221551-1</t>
  </si>
  <si>
    <t>Vodorovná doprava suti na skládku ze sypkých materiálů včetně uložení na vzdálenost dle dodavatele stavby</t>
  </si>
  <si>
    <t>-788565587</t>
  </si>
  <si>
    <t>Vodorovná doprava suti na skládku bez naložení, ale se složením a s hrubým urovnáním ze sypkých materiálů, na vzdálenost dle dodavatele stavby</t>
  </si>
  <si>
    <t xml:space="preserve">Poznámka k souboru cen:_x000D_
1. Ceny nelze použít pro vodorovnou dopravu suti po železnici, po vodě nebo neobvyklými dopravními_x000D_
 prostředky._x000D_
2. Je-li na dopravní dráze pro vodorovnou dopravu suti překážka, pro kterou je nutno suť překládat_x000D_
 z jednoho dopravního prostředku na druhý, oceňuje se tato doprava v každém úseku samostatně._x000D_
3. Ceny 997 22-155 jsou určeny pro sypký materiál, např. kamenivo a hmoty kamenitého charakteru_x000D_
 stmelené vápnem, cementem nebo živicí._x000D_
4. Ceny 997 22-156 jsou určeny pro drobný kusový materiál (dlažební kostky, lomový kámen)._x000D_
</t>
  </si>
  <si>
    <t>"kamenivo" -9,048-2,156</t>
  </si>
  <si>
    <t>50</t>
  </si>
  <si>
    <t>-1077131979</t>
  </si>
  <si>
    <t>"kamenivo" 5,72+23,98+0,725</t>
  </si>
  <si>
    <t>51</t>
  </si>
  <si>
    <t>997221561-1</t>
  </si>
  <si>
    <t>Vodorovná doprava suti na skládku z kusových materiálů včetně uložení na vzdálenost dle dodavatele stavby</t>
  </si>
  <si>
    <t>1541485624</t>
  </si>
  <si>
    <t>Vodorovná doprava suti na skládku bez naložení, ale se složením a s hrubým urovnáním z kusových materiálů na vzdálenost dle dodavatele stavby</t>
  </si>
  <si>
    <t>"živice" -2,205</t>
  </si>
  <si>
    <t>"kamen" -2,071</t>
  </si>
  <si>
    <t>53</t>
  </si>
  <si>
    <t>667981037</t>
  </si>
  <si>
    <t>"živice" 2,86+17,222</t>
  </si>
  <si>
    <t>54</t>
  </si>
  <si>
    <t>997223845</t>
  </si>
  <si>
    <t>Poplatek za uložení na skládce (skládkovné) odpadu asfaltového bez dehtu kód odpadu 170 302</t>
  </si>
  <si>
    <t>-1864197820</t>
  </si>
  <si>
    <t>Poplatek za uložení stavebního odpadu na skládce (skládkovné) asfaltového bez obsahu dehtu zatříděného do Katalogu odpadů pod kódem 170 302</t>
  </si>
  <si>
    <t>55</t>
  </si>
  <si>
    <t>1658671458</t>
  </si>
  <si>
    <t>56</t>
  </si>
  <si>
    <t>997223855</t>
  </si>
  <si>
    <t>Poplatek za uložení na skládce (skládkovné) zeminy a kameniva kód odpadu 170 504</t>
  </si>
  <si>
    <t>363493014</t>
  </si>
  <si>
    <t>58</t>
  </si>
  <si>
    <t>860311083</t>
  </si>
  <si>
    <t>"kamenivo" 0,725+23,98+5,72</t>
  </si>
  <si>
    <t>SO 24 - Komunikace a zpevněné plochy</t>
  </si>
  <si>
    <t xml:space="preserve">    3 - Svislé a kompletní konstrukce</t>
  </si>
  <si>
    <t xml:space="preserve">    5 - Komunikace pozemní</t>
  </si>
  <si>
    <t xml:space="preserve">    8 - Trubní vedení</t>
  </si>
  <si>
    <t xml:space="preserve">    998 - Přesun hmot</t>
  </si>
  <si>
    <t>113154112</t>
  </si>
  <si>
    <t>Frézování živičného krytu tl 40 mm pruh š 0,5 m pl do 500 m2 bez překážek v trase</t>
  </si>
  <si>
    <t>-1182349093</t>
  </si>
  <si>
    <t>Frézování živičného podkladu nebo krytu s naložením na dopravní prostředek plochy do 500 m2 bez překážek v trase pruhu šířky do 0,5 m, tloušťky vrstvy 40 mm</t>
  </si>
  <si>
    <t xml:space="preserve">Poznámka k souboru cen:_x000D_
1. V cenách jsou započteny i náklady na:_x000D_
a) vodu pro chlazení zubů frézy,_x000D_
b) opotřebování frézovacích nástrojů,_x000D_
c) naložení odfrézovaného materiálu na dopravní prostředek._x000D_
2. V cenách nejsou započteny náklady na:_x000D_
a) nutné ruční odstranění (vybourání) živičného krytu kolem překážek, které se oceňují cenami souboru cen 113 10-7 Odstranění podkladů nebo krytů této části katalogu,_x000D_
b) očištění povrchu odfrézované plochy, které se oceňují cenami souboru cen 938 90-9 Odstranění bláta, prachu z povrchu podkladu nebo krytu části C01 tohoto katalogu._x000D_
3. Množství měrných jednotek pro rozpočet určí projekt. Drobné překážky, např. vpusti, uzávěry, sloupy (plochy do 2 m2) se z celkové frézované plochy neodečítají._x000D_
4. Tloušťku frézované vrstvy určí projekt a měří se tloušťka jednotlivých záběrů v mm._x000D_
5. Cena s překážkami je určena v případech, kdy:_x000D_
a) na 200 m2 frézované plochy se vyskytne v průměru více než jedna vpusť nebo vstup inženýrských sítí, popř. stožár, vstupní ostrůvek apod.,_x000D_
b) jsou-li podél frézované plochy osazeny obrubníky s výškovým rozdílem horní plochy obrubníku od frézované plochy větší než 250 mm._x000D_
6. Překážkami se rozumějí obrubníky nebo krajníky, pokud výškový rozdíl horní plochy obrubníku od frézované plochy je větší než 250 mm, vpusti nebo vstupy inženýrských sítí, stožáry, nástupní a ochranné ostrůvky apod._x000D_
</t>
  </si>
  <si>
    <t>"Napojení nové asf. vozovky (po překopu) na stávající"</t>
  </si>
  <si>
    <t>"frézování v tl. 40 mm v šířce 0,25 m" 51,3*0,25</t>
  </si>
  <si>
    <t>122201101</t>
  </si>
  <si>
    <t>Odkopávky a prokopávky nezapažené v hornině tř. 3 objem do 100 m3</t>
  </si>
  <si>
    <t>29287739</t>
  </si>
  <si>
    <t>Odkopávky a prokopávky nezapažené s přehozením výkopku na vzdálenost do 3 m nebo s naložením na dopravní prostředek v hornině tř. 3 do 100 m3</t>
  </si>
  <si>
    <t xml:space="preserve">Poznámka k souboru cen:_x000D_
1. Odkopávky a prokopávky v roubených prostorech se oceňují podle čl. 3116 Všeobecných podmínek tohoto katalogu._x000D_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m3._x000D_
3. Ceny lze použít i pro vykopávky odpadových jam._x000D_
4. Ceny lze použít i pro sejmutí podorničí. Přitom se přihlíží k ustanovení čl. 3112 Všeobecných podmínek tohoto katalogu._x000D_
</t>
  </si>
  <si>
    <t>Poznámka k položce:_x000D_
použití pro zpětný násyp</t>
  </si>
  <si>
    <t>"Výkop v zemině třídy I (akce 833)" -3,4</t>
  </si>
  <si>
    <t>122201109</t>
  </si>
  <si>
    <t>Příplatek za lepivost u odkopávek v hornině tř. 1 až 3</t>
  </si>
  <si>
    <t>1975163946</t>
  </si>
  <si>
    <t>Odkopávky a prokopávky nezapažené s přehozením výkopku na vzdálenost do 3 m nebo s naložením na dopravní prostředek v hornině tř. 3 Příplatek k cenám za lepivost horniny tř. 3</t>
  </si>
  <si>
    <t>"lepivost 50%"</t>
  </si>
  <si>
    <t>-3,4*0,5 'Přepočtené koeficientem množství</t>
  </si>
  <si>
    <t>150</t>
  </si>
  <si>
    <t>132201201</t>
  </si>
  <si>
    <t>Hloubení rýh š do 2000 mm v hornině tř. 3 objemu do 100 m3</t>
  </si>
  <si>
    <t>-1353080881</t>
  </si>
  <si>
    <t>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</si>
  <si>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</si>
  <si>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"společný kabelový podchod 6x DN 160"</t>
  </si>
  <si>
    <t>"výkop" 5,5</t>
  </si>
  <si>
    <t>151</t>
  </si>
  <si>
    <t>132201209</t>
  </si>
  <si>
    <t>Příplatek za lepivost k hloubení rýh š do 2000 mm v hornině tř. 3</t>
  </si>
  <si>
    <t>-2095253222</t>
  </si>
  <si>
    <t>Hloubení zapažených i nezapažených rýh šířky přes 600 do 2 000 mm s urovnáním dna do předepsaného profilu a spádu v hornině tř. 3 Příplatek k cenám za lepivost horniny tř. 3</t>
  </si>
  <si>
    <t>5,5*0,5 'Přepočtené koeficientem množství</t>
  </si>
  <si>
    <t>-496647371</t>
  </si>
  <si>
    <t>13</t>
  </si>
  <si>
    <t>162301102-1</t>
  </si>
  <si>
    <t>Vodorovné přemístění výkopku/sypaniny z horniny tř. 1 až 4 na meziskládku a z meziskládky dle dodavatele stavby včetně uložení</t>
  </si>
  <si>
    <t>820411434</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</si>
  <si>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</si>
  <si>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"Výkop v zemině třídy I (akce 833) - odvoz na meziskládku" -3,4</t>
  </si>
  <si>
    <t>"Hutněný násyp (akce 833) - dovoz z meziskládky" -3,4</t>
  </si>
  <si>
    <t>167101101</t>
  </si>
  <si>
    <t>Nakládání výkopku z hornin tř. 1 až 4 do 100 m3</t>
  </si>
  <si>
    <t>-1505519277</t>
  </si>
  <si>
    <t>Nakládání, skládání a překládání neulehlého výkopku nebo sypaniny nakládání, množství do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</si>
  <si>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</si>
  <si>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"Hutněný násyp" 3,2</t>
  </si>
  <si>
    <t>"Hutněný násyp (akce 833)" -7,3</t>
  </si>
  <si>
    <t>"Hutněný násyp (akce 833)- nedostaek materiálu pro násyp" 0,7</t>
  </si>
  <si>
    <t>171101103</t>
  </si>
  <si>
    <t>Uložení sypaniny z hornin soudržných do násypů zhutněných do 100 % PS</t>
  </si>
  <si>
    <t>-303686420</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</si>
  <si>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</si>
  <si>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</si>
  <si>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1624606612</t>
  </si>
  <si>
    <t>18</t>
  </si>
  <si>
    <t>M</t>
  </si>
  <si>
    <t>10364100</t>
  </si>
  <si>
    <t>zemina pro terénní úpravy - tříděná</t>
  </si>
  <si>
    <t>1594853640</t>
  </si>
  <si>
    <t>"Hutněný násyp (akce 833)- nedostaek materiálu pro násyp" -0,7</t>
  </si>
  <si>
    <t>-0,7*1,8 'Přepočtené koeficientem množství</t>
  </si>
  <si>
    <t>503918936</t>
  </si>
  <si>
    <t>2,1*1,8 'Přepočtené koeficientem množství</t>
  </si>
  <si>
    <t>22</t>
  </si>
  <si>
    <t>174101101</t>
  </si>
  <si>
    <t>Zásyp jam, šachet rýh nebo kolem objektů sypaninou se zhutněním</t>
  </si>
  <si>
    <t>-1969135110</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</si>
  <si>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</si>
  <si>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</si>
  <si>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"společný kabelový podchod 6x DN160"</t>
  </si>
  <si>
    <t>"zhutněný zásyp"</t>
  </si>
  <si>
    <t>"Hutněný zásyp, štěrkodrť ŠD 0/32" 2,5</t>
  </si>
  <si>
    <t>58344171</t>
  </si>
  <si>
    <t>štěrkodrť frakce 0/32</t>
  </si>
  <si>
    <t>831887575</t>
  </si>
  <si>
    <t>2,5*2,1 'Přepočtené koeficientem množství</t>
  </si>
  <si>
    <t>24</t>
  </si>
  <si>
    <t>181951101-1</t>
  </si>
  <si>
    <t>Úprava pláně v hornině tř. 1 až 4 bez zhutnění, Edef,2 = 45 MPa</t>
  </si>
  <si>
    <t>1643986717</t>
  </si>
  <si>
    <t>Úprava pláně vyrovnáním výškových rozdílů v hornině tř. 1 až 4 bez zhutnění, Edef,2 = 45 MPa</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</si>
  <si>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</si>
  <si>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"Úprava zemní pláně zhutněná, Edef,2 = 45 MPa" 50,5</t>
  </si>
  <si>
    <t>25</t>
  </si>
  <si>
    <t>181951101-2</t>
  </si>
  <si>
    <t>Úprava pláně v hornině tř. 1 až 4 bez zhutnění, Edef,2 = 30 MPa</t>
  </si>
  <si>
    <t>1457171586</t>
  </si>
  <si>
    <t>"Úprava zemní pláně zhutněná, Edef,2 = 30 MPa" 2,7</t>
  </si>
  <si>
    <t>26</t>
  </si>
  <si>
    <t>-505960854</t>
  </si>
  <si>
    <t>"Úprava zemní pláně zhutněná, Edef,2 = 30 MPa (akce 833)" -38,2</t>
  </si>
  <si>
    <t>Svislé a kompletní konstrukce</t>
  </si>
  <si>
    <t>339921132</t>
  </si>
  <si>
    <t>Osazování betonových palisád do betonového základu v řadě výšky prvku přes 0,5 do 1 m</t>
  </si>
  <si>
    <t>-52805889</t>
  </si>
  <si>
    <t>Osazování palisád betonových v řadě se zabetonováním výšky palisády přes 500 do 1000 mm</t>
  </si>
  <si>
    <t xml:space="preserve">Poznámka k souboru cen:_x000D_
1. V cenách nejsou započteny náklady na zřízení rýhy nebo jámy a na dodání palisád; tyto se oceňují ve specifikaci._x000D_
2. Ceny lze použít pro palisády o jakémkoli tvaru průřezu._x000D_
3. Měrnou jednotkou (u položek číslo -1131 až -1144) se rozumí metr délky palisádové stěny._x000D_
4. Výškou palisády je uvažována celková délka osazovaného prvku._x000D_
</t>
  </si>
  <si>
    <t>"Palisádová zídka DN 200 mm a délky 0,8 m (akce 833)" -1,5</t>
  </si>
  <si>
    <t>44</t>
  </si>
  <si>
    <t>59228413</t>
  </si>
  <si>
    <t>palisáda betonová tyčová půlkulatá přírodní 175x200x800mm</t>
  </si>
  <si>
    <t>kus</t>
  </si>
  <si>
    <t>-1430669617</t>
  </si>
  <si>
    <t>"Palisádová zídka DN 200 mm a délky 0,8 m (akce 833)" -1,5/0,175</t>
  </si>
  <si>
    <t>388995214-1</t>
  </si>
  <si>
    <t>Chránička kabelů z trub DN 160</t>
  </si>
  <si>
    <t>2068934104</t>
  </si>
  <si>
    <t>Chránička kabelů přes DN 140 do DN 160</t>
  </si>
  <si>
    <t xml:space="preserve">Poznámka k souboru cen:_x000D_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opěrou._x000D_
2. Cena nelze použít pro tvarovky HDPE chráničky multikanálu nebo žlabu s víkem, které se oceňují souborem cen 388 99-51 Tvarovka kabelovodu HDPE do konstrukce římsy._x000D_
3. V cenách nejsou započteny náklady na:_x000D_
a) prostup bedněním římsy, prostup se oceňuje souborem cen 334 35-91 Výřez bednění pro prostup betonovou konstrukcí,_x000D_
b) výkop rýhy pro chráničku za opěrou, výkop se oceňuje cenami katalogu 800-1 Zemní práce,_x000D_
c) pískové lože chráničky, lože se oceňuje souborem cen 451 57- . 1 Podkladní a výplňová vrstva z kameniva,_x000D_
d) obsyp chráničky a výstražnou fólii, protažení protahovacího lanka a kabelu trubní chráničkou._x000D_
</t>
  </si>
  <si>
    <t>40,2</t>
  </si>
  <si>
    <t>Komunikace pozemní</t>
  </si>
  <si>
    <t>564851111</t>
  </si>
  <si>
    <t>Podklad ze štěrkodrtě ŠD tl 150 mm</t>
  </si>
  <si>
    <t>1502561089</t>
  </si>
  <si>
    <t>Podklad ze štěrkodrti ŠD s rozprostřením a zhutněním, po zhutnění tl. 150 mm</t>
  </si>
  <si>
    <t>"D – KONSTRUKCE CHODNÍKU"</t>
  </si>
  <si>
    <t>"150 mm ŠTĚRKODRŤ ŠDB 0/32 mm" 2,1</t>
  </si>
  <si>
    <t>72726090</t>
  </si>
  <si>
    <t>"D – KONSTRUKCE CHODNÍKU (akce 833)"</t>
  </si>
  <si>
    <t>"150 mm ŠTĚRKODRŤ ŠDB 0/32 mm" -36,3</t>
  </si>
  <si>
    <t>"E - KONSTRUKCE ÚPRAV PRO NEVIDOMÉ (akce 833)"</t>
  </si>
  <si>
    <t>"150 mm ŠTĚRKODRŤ ŠDB 0/32 mm" -1,4</t>
  </si>
  <si>
    <t>564861111</t>
  </si>
  <si>
    <t>Podklad ze štěrkodrtě ŠD tl 200 mm</t>
  </si>
  <si>
    <t>701990264</t>
  </si>
  <si>
    <t>Podklad ze štěrkodrti ŠD s rozprostřením a zhutněním, po zhutnění tl. 200 mm</t>
  </si>
  <si>
    <t>"B - KONSTRUKCE VOZOVKY – POD HABROVKOU"</t>
  </si>
  <si>
    <t>"200 mm ŠTĚRKODRŤ ŠDA 0/63" 17,6</t>
  </si>
  <si>
    <t>140</t>
  </si>
  <si>
    <t>564871116</t>
  </si>
  <si>
    <t>Podklad ze štěrkodrtě ŠD tl. 300 mm</t>
  </si>
  <si>
    <t>-1403365421</t>
  </si>
  <si>
    <t>Podklad ze štěrkodrti ŠD s rozprostřením a zhutněním, po zhutnění tl. 300 mm</t>
  </si>
  <si>
    <t xml:space="preserve">Poznámka k položce:_x000D_
ŠDA 0/63_x000D_
</t>
  </si>
  <si>
    <t>"G-oprava vozovky po překopu"</t>
  </si>
  <si>
    <t>"štěrkodrť 300 mm" 32,9</t>
  </si>
  <si>
    <t>59</t>
  </si>
  <si>
    <t>565145111</t>
  </si>
  <si>
    <t>Asfaltový beton vrstva podkladní ACP 16 (obalované kamenivo OKS) tl 60 mm š do 3 m</t>
  </si>
  <si>
    <t>-512103834</t>
  </si>
  <si>
    <t>Asfaltový beton vrstva podkladní ACP 16 (obalované kamenivo střednězrnné - OKS) s rozprostřením a zhutněním v pruhu šířky do 3 m, po zhutnění tl. 60 mm</t>
  </si>
  <si>
    <t xml:space="preserve">Poznámka k souboru cen:_x000D_
1. ČSN EN 13108-1 připouští pro ACP 16 pouze tl. 50 až 80 mm._x000D_
</t>
  </si>
  <si>
    <t>"60 mm ASFALTOVÝ BETON ACP16+ 70/100" 17,6</t>
  </si>
  <si>
    <t>62</t>
  </si>
  <si>
    <t>567122111</t>
  </si>
  <si>
    <t>Podklad ze směsi stmelené cementem SC C 8/10 (KSC I) tl 120 mm</t>
  </si>
  <si>
    <t>-1448623814</t>
  </si>
  <si>
    <t>Podklad ze směsi stmelené cementem SC bez dilatačních spár, s rozprostřením a zhutněním SC C 8/10 (KSC I), po zhutnění tl. 120 mm</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</si>
  <si>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</si>
  <si>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"120 mm SMĚS STMELENÁ CEMENTEM SC 0/32, C8/10" 17,6</t>
  </si>
  <si>
    <t>141</t>
  </si>
  <si>
    <t>567134111</t>
  </si>
  <si>
    <t>Podklad ze směsi stmelené cementem SC C 20/25 (PB I) tl 200 mm</t>
  </si>
  <si>
    <t>-1383117110</t>
  </si>
  <si>
    <t>Podklad ze směsi stmelené cementem SC bez dilatačních spár, s rozprostřením a zhutněním SC C 20/25 (PB I), po zhutnění tl. 200 mm</t>
  </si>
  <si>
    <t>Poznámka k položce:_x000D_
směs stmelená cementem SC 0/32 C20/25</t>
  </si>
  <si>
    <t>"směs stmelená cementem tl. 200 mm" 32,9</t>
  </si>
  <si>
    <t>64</t>
  </si>
  <si>
    <t>569851111</t>
  </si>
  <si>
    <t>Zpevnění krajnic štěrkodrtí tl 150 mm</t>
  </si>
  <si>
    <t>-556157983</t>
  </si>
  <si>
    <t>Zpevnění krajnic nebo komunikací pro pěší s rozprostřením a zhutněním, po zhutnění štěrkodrtí tl. 150 mm</t>
  </si>
  <si>
    <t xml:space="preserve">Poznámka k souboru cen:_x000D_
1. V cenách 51-11 až 55-11 jsou započteny i náklady na prohození zeminy._x000D_
2. V cenách 51-11 až 55-11 nejsou započteny náklady na:_x000D_
a) opatření zeminy a její přemístění k místu zabudování, které se oceňují podle čl. 3111 Všeobecných podmínek části A 01 tohoto katalogu,_x000D_
b) odklizení odpadu po prohození zeminy, které se oceňuje cenami části A 01 katalogu 800-1 Zemní práce._x000D_
</t>
  </si>
  <si>
    <t>"Nezpevněná krajnice tl. 300 mm (2x150 mm)" 19,7*2</t>
  </si>
  <si>
    <t>65</t>
  </si>
  <si>
    <t>573191111</t>
  </si>
  <si>
    <t>Postřik infiltrační kationaktivní emulzí v množství 1 kg/m2</t>
  </si>
  <si>
    <t>523421873</t>
  </si>
  <si>
    <t>Postřik infiltrační kationaktivní emulzí v množství 1,00 kg/m2</t>
  </si>
  <si>
    <t xml:space="preserve">Poznámka k souboru cen:_x000D_
1. V ceně nejsou započteny náklady na popř. projektem předepsané očištění vozovky, které se oceňuje cenou 938 90-8411 Očištění povrchu saponátovým roztokem části C 01 tohoto katalogu._x000D_
</t>
  </si>
  <si>
    <t>"1,0 kg/m2 postřik infiltrační PI-C" 17,6</t>
  </si>
  <si>
    <t>"1,0 kg/m2 postřik infiltrační PI-C" 32,9</t>
  </si>
  <si>
    <t>149</t>
  </si>
  <si>
    <t>573211100-1</t>
  </si>
  <si>
    <t xml:space="preserve">Nalití hrany asfaltovou zálivkou </t>
  </si>
  <si>
    <t>26155704</t>
  </si>
  <si>
    <t>Nalití hrany asfaltovou zálivkou</t>
  </si>
  <si>
    <t>"napojení nové asf. vozovky (po překopu) na stávající"</t>
  </si>
  <si>
    <t>"nalití hrany asfaltovou zálivkou na tl. 40 mm" 51,3</t>
  </si>
  <si>
    <t>66</t>
  </si>
  <si>
    <t>573211106-1</t>
  </si>
  <si>
    <t>Postřik živičný spojovací modifikovaný v množství 0,20 kg/m2</t>
  </si>
  <si>
    <t>-265102112</t>
  </si>
  <si>
    <t>Postřik spojovací PS bez posypu kamenivem modifikovaný, v množství 0,20 kg/m2</t>
  </si>
  <si>
    <t>"postřik spojovací asfaltový modifikovaný PS-C 0,2 kg/m2" 32,9</t>
  </si>
  <si>
    <t>"spojovací postřik modifikovaný 0,2 kg/m2 v šířce 0,25 m" 51,3*0,25</t>
  </si>
  <si>
    <t>68</t>
  </si>
  <si>
    <t>573231106</t>
  </si>
  <si>
    <t>Postřik živičný spojovací ze silniční emulze v množství do 0,30 kg/m2</t>
  </si>
  <si>
    <t>-198035898</t>
  </si>
  <si>
    <t>Postřik spojovací PS bez posypu kamenivem ze silniční emulze, v množství do 0,30 kg/m2</t>
  </si>
  <si>
    <t>"0,2 kg/m2 postřik spojovací PS-C" 17,6</t>
  </si>
  <si>
    <t>70</t>
  </si>
  <si>
    <t>577134131</t>
  </si>
  <si>
    <t>Asfaltový beton vrstva obrusná ACO 11 (ABS) tř. I tl 40 mm š do 3 m z modifikovaného asfaltu</t>
  </si>
  <si>
    <t>1567012558</t>
  </si>
  <si>
    <t>Asfaltový beton vrstva obrusná ACO 11 (ABS) s rozprostřením a se zhutněním z modifikovaného asfaltu v pruhu šířky do 3 m, po zhutnění tl. 40 mm</t>
  </si>
  <si>
    <t xml:space="preserve">Poznámka k souboru cen:_x000D_
1. ČSN EN 13108-1 připouští pro ACO 11 pouze tl. 35 až 50 mm._x000D_
</t>
  </si>
  <si>
    <t>"asfaltový beton ACO 11+ PMB 45/80-60" 32,9</t>
  </si>
  <si>
    <t>71</t>
  </si>
  <si>
    <t>577134211</t>
  </si>
  <si>
    <t>Asfaltový beton vrstva obrusná ACO 11 (ABS) tř. II tl 40 mm š do 3 m z nemodifikovaného asfaltu</t>
  </si>
  <si>
    <t>-803027045</t>
  </si>
  <si>
    <t>Asfaltový beton vrstva obrusná ACO 11 (ABS) s rozprostřením a se zhutněním z nemodifikovaného asfaltu v pruhu šířky do 3 m tř. II, po zhutnění tl. 40 mm</t>
  </si>
  <si>
    <t>"40 mm ASFALTOVÝ BETON ACO 11 50/70" 17,6</t>
  </si>
  <si>
    <t>143</t>
  </si>
  <si>
    <t>577156121</t>
  </si>
  <si>
    <t>Asfaltový beton vrstva ložní ACL 22+ (ABVH) tl 60 mm š přes 3 m z nemodifikovaného asfaltu</t>
  </si>
  <si>
    <t>1931163521</t>
  </si>
  <si>
    <t>Asfaltový beton vrstva ložní ACL 22+ (ABVH) s rozprostřením a zhutněním z nemodifikovaného asfaltu v pruhu šířky přes 3 m, po zhutnění tl. 60 mm</t>
  </si>
  <si>
    <t xml:space="preserve">Poznámka k souboru cen:_x000D_
1. ČSN EN 13108-1 připouští pro ACL 22 pouze tl. 60 až 90 mm._x000D_
</t>
  </si>
  <si>
    <t>"asfaltový beton ACL 22 tl. 60 mm" 32,9</t>
  </si>
  <si>
    <t>73</t>
  </si>
  <si>
    <t>578143113</t>
  </si>
  <si>
    <t>Litý asfalt MA 11 (LAS) tl 40 mm š do 3 m z nemodifikovaného asfaltu</t>
  </si>
  <si>
    <t>-1195738787</t>
  </si>
  <si>
    <t>Litý asfalt MA 11 (LAS) s rozprostřením z nemodifikovaného asfaltu v pruhu šířky do 3 m tl. 40 mm</t>
  </si>
  <si>
    <t xml:space="preserve">Poznámka k souboru cen:_x000D_
1. V cenách jsou započteny i náklady na napojení pracovních spár._x000D_
2. V cenách nejsou započteny náklady na příp. projektem předepsané:_x000D_
a) zdrsňovací posypy, které se oceňují cenami souboru cen 578 90- Zdrsňovací posyp litého asfaltu,_x000D_
b) posypy drobným kamenivem, které se oceňují cenami souboru cen 572 40- Posyp živičného podkladu nebo krytu části C 01 tohoto katalogu._x000D_
</t>
  </si>
  <si>
    <t>"Oprava vozovky u obrubníku (detail č.9, příloha č.7) (akce 833)"</t>
  </si>
  <si>
    <t>"40 mm LITÝ ASFALT  MA 11 II" -0,4</t>
  </si>
  <si>
    <t>74</t>
  </si>
  <si>
    <t>596211110</t>
  </si>
  <si>
    <t>Kladení zámkové dlažby komunikací pro pěší tl 60 mm skupiny A pl do 50 m2</t>
  </si>
  <si>
    <t>-1882883872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</si>
  <si>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</si>
  <si>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</si>
  <si>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"60 mm DLAŽBA BETONOVÁ 200x100 mm, ŠEDÁ ; 30 mm KLADECÍ VRSTVA - DRŤ 4-8 mm" -36,3</t>
  </si>
  <si>
    <t>"60 mm DLAŽBA BETONOVÁ PRO NEVIDOMÉ 200x100 mm, ČERVENÁ ; 30 mm KLADECÍ VRSTVA - DRŤ 4-8 mm" -1,4</t>
  </si>
  <si>
    <t>75</t>
  </si>
  <si>
    <t>59245018</t>
  </si>
  <si>
    <t>dlažba skladebná betonová 200x100x60mm přírodní</t>
  </si>
  <si>
    <t>-135325463</t>
  </si>
  <si>
    <t>"60 mm DLAŽBA BETONOVÁ 200x100 mm, ŠEDÁ ; 30 mm KLADECÍ VRSTVA - DRŤ 4-8 mm" -36,3*1,03</t>
  </si>
  <si>
    <t>76</t>
  </si>
  <si>
    <t>59245006</t>
  </si>
  <si>
    <t>dlažba skladebná betonová pro nevidomé 200x100x60mm barevná</t>
  </si>
  <si>
    <t>120766895</t>
  </si>
  <si>
    <t>"60 mm DLAŽBA BETONOVÁ PRO NEVIDOMÉ 200x100 mm, ČERVENÁ ; 30 mm KLADECÍ VRSTVA - DRŤ 4-8 mm" -1,4*1,03</t>
  </si>
  <si>
    <t>79</t>
  </si>
  <si>
    <t>596211111</t>
  </si>
  <si>
    <t>Kladení zámkové dlažby komunikací pro pěší tl 60 mm skupiny A pl do 100 m2</t>
  </si>
  <si>
    <t>2039760599</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</si>
  <si>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</si>
  <si>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"60 mm DLAŽBA BETONOVÁ 200x100 mm, ŠEDÁ ; 30 mm KLADECÍ VRSTVA - DRŤ 4-8 mm" 2,1</t>
  </si>
  <si>
    <t>80</t>
  </si>
  <si>
    <t>-1625443161</t>
  </si>
  <si>
    <t>"60 mm DLAŽBA BETONOVÁ 200x100 mm, ŠEDÁ ; 30 mm KLADECÍ VRSTVA - DRŤ 4-8 mm" 2,1*1,03</t>
  </si>
  <si>
    <t>Trubní vedení</t>
  </si>
  <si>
    <t>88</t>
  </si>
  <si>
    <t>899331111-1</t>
  </si>
  <si>
    <t>Výšková úprava uličního vstupu do 200 mm zvýšením nebo snížením poklopu s osazením poklopu s pražským znakem a rámem</t>
  </si>
  <si>
    <t>kpl</t>
  </si>
  <si>
    <t>354089246</t>
  </si>
  <si>
    <t xml:space="preserve">Poznámka k souboru cen:_x000D_
1. V cenách jsou započteny i náklady na:_x000D_
 a) odbourání dosavadního krytu, podkladu, nadezdívky nebo prstence s odklizením vybouraných_x000D_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krycího_x000D_
 hrnce. Jejich dodání se oceňuje ve specifikaci, ztratné se nestanoví._x000D_
</t>
  </si>
  <si>
    <t>Poznámka k položce:_x000D_
U kanalizačních šachet, kde dochází, s ohledem na výškové řešení komunikace, ke změně kóty přilehlého terénu bude provedena demontáž vstupního litinového poklo-pu a úprava vstupního otvoru šachty do výšky UT (odebrání, výměna nebo přidání vyrovnávacích prstenců, výměna přechodové skruže-kónusu). Na takto provede-nou úpravu bude osazen poklop s pražským znakem a rámem DN 600 s kloubem a pojistkou proti samovolnému uzavření a možností osazení zámku PVK dle ČSN EN 124, třídy D400.</t>
  </si>
  <si>
    <t>"Rektifikace vstupů kanalizačních šachet" 2</t>
  </si>
  <si>
    <t>148</t>
  </si>
  <si>
    <t>899623161</t>
  </si>
  <si>
    <t>Obetonování potrubí nebo zdiva stok betonem prostým tř. C 20/25 v otevřeném výkopu</t>
  </si>
  <si>
    <t>-1061599948</t>
  </si>
  <si>
    <t>Obetonování potrubí nebo zdiva stok betonem prostým v otevřeném výkopu, beton tř. C 20/25</t>
  </si>
  <si>
    <t xml:space="preserve">Poznámka k souboru cen:_x000D_
1. Obetonování zdiva stok ve štole se oceňuje cenami souboru cen 359 31-02 Výplň za rubem cihelného zdiva stok části A 03 tohoto katalogu._x000D_
</t>
  </si>
  <si>
    <t>"obetonování betonem C20/25 n XF3" 2,2</t>
  </si>
  <si>
    <t>97</t>
  </si>
  <si>
    <t>915111112</t>
  </si>
  <si>
    <t>Vodorovné dopravní značení dělící čáry souvislé š 125 mm retroreflexní bílá barva</t>
  </si>
  <si>
    <t>922159676</t>
  </si>
  <si>
    <t>Vodorovné dopravní značení stříkané barvou dělící čára šířky 125 mm souvislá bílá retroreflexní</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</si>
  <si>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</si>
  <si>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"Vodorovné dopravní značení"</t>
  </si>
  <si>
    <t>"V1a (0,125)" 7</t>
  </si>
  <si>
    <t>98</t>
  </si>
  <si>
    <t>915111122</t>
  </si>
  <si>
    <t>Vodorovné dopravní značení dělící čáry přerušované š 125 mm retroreflexní bílá barva</t>
  </si>
  <si>
    <t>-131784374</t>
  </si>
  <si>
    <t>Vodorovné dopravní značení stříkané barvou dělící čára šířky 125 mm přerušovaná bílá retroreflexní</t>
  </si>
  <si>
    <t>"V2b (3,0/1,5/0,125)" 4,7</t>
  </si>
  <si>
    <t>99</t>
  </si>
  <si>
    <t>915121112</t>
  </si>
  <si>
    <t>Vodorovné dopravní značení vodící čáry souvislé š 250 mm retroreflexní bílá barva</t>
  </si>
  <si>
    <t>463333179</t>
  </si>
  <si>
    <t>Vodorovné dopravní značení stříkané barvou vodící čára bílá šířky 250 mm souvislá retroreflexní</t>
  </si>
  <si>
    <t>"V4 (0,25)" 18,3</t>
  </si>
  <si>
    <t>100</t>
  </si>
  <si>
    <t>915121122</t>
  </si>
  <si>
    <t>Vodorovné dopravní značení vodící čáry přerušované š 250 mm retroreflexní bílá barva</t>
  </si>
  <si>
    <t>395166472</t>
  </si>
  <si>
    <t>Vodorovné dopravní značení stříkané barvou vodící čára bílá šířky 250 mm přerušovaná retroreflexní</t>
  </si>
  <si>
    <t>"V2b (1,5/1,5/0,25)" 2,4</t>
  </si>
  <si>
    <t>101</t>
  </si>
  <si>
    <t>915211112</t>
  </si>
  <si>
    <t>Vodorovné dopravní značení dělící čáry souvislé š 125 mm retroreflexní bílý plast</t>
  </si>
  <si>
    <t>618598704</t>
  </si>
  <si>
    <t>Vodorovné dopravní značení stříkaným plastem dělící čára šířky 125 mm souvislá bílá retroreflexní</t>
  </si>
  <si>
    <t xml:space="preserve">Poznámka k souboru cen:_x000D_
1. Ceny jsou určeny pro dělicí čáry souvislé č. V 1a bílé, přerušované č. V 2a bílé, vodící č. V 4 bílé, souvislá č. V12b žlutá, přerušovaná č. V12c žlutá._x000D_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912 21 a 915 22 v m délky dělící nebo vodící čáry (včetně mezer),_x000D_
b) u ceny 915 23 v m2 stříkané plochy bez mezer._x000D_
</t>
  </si>
  <si>
    <t>102</t>
  </si>
  <si>
    <t>915211122</t>
  </si>
  <si>
    <t>Vodorovné dopravní značení dělící čáry přerušované š 125 mm retroreflexní bílý plast</t>
  </si>
  <si>
    <t>-1440188950</t>
  </si>
  <si>
    <t>Vodorovné dopravní značení stříkaným plastem dělící čára šířky 125 mm přerušovaná bílá retroreflexní</t>
  </si>
  <si>
    <t>103</t>
  </si>
  <si>
    <t>915221112</t>
  </si>
  <si>
    <t>Vodorovné dopravní značení vodící čáry souvislé š 250 mm retroreflexní bílý plast</t>
  </si>
  <si>
    <t>-1472081570</t>
  </si>
  <si>
    <t>Vodorovné dopravní značení stříkaným plastem vodící čára bílá šířky 250 mm souvislá retroreflexní</t>
  </si>
  <si>
    <t>104</t>
  </si>
  <si>
    <t>915221122</t>
  </si>
  <si>
    <t>Vodorovné dopravní značení vodící čáry přerušované š 250 mm retroreflexní bílý plast</t>
  </si>
  <si>
    <t>-126115740</t>
  </si>
  <si>
    <t>Vodorovné dopravní značení stříkaným plastem vodící čára bílá šířky 250 mm přerušovaná retroreflexní</t>
  </si>
  <si>
    <t>105</t>
  </si>
  <si>
    <t>915611111</t>
  </si>
  <si>
    <t>Předznačení vodorovného liniového značení</t>
  </si>
  <si>
    <t>1566604574</t>
  </si>
  <si>
    <t>Předznačení pro vodorovné značení stříkané barvou nebo prováděné z nátěrových hmot liniové dělicí čáry, vodicí proužky</t>
  </si>
  <si>
    <t xml:space="preserve">Poznámka k souboru cen:_x000D_
1. Množství měrných jednotek se určuje:_x000D_
a) pro cenu -1111 v m délky dělicí čáry nebo vodícího proužku (včetně mezer),_x000D_
b) pro cenu -1112 v m2 natírané nebo stříkané plochy._x000D_
</t>
  </si>
  <si>
    <t>Poznámka k položce:_x000D_
Vodorovné dopravní značení vč. předznačení a vč. zdrsňujícího posypu balotinou. Vodorovné značení (čáry, šipky, piktogramy, nápisy na vozovce) bude provedeno z hmoty dvousložkové s dlouholetou životností s reflexní úpravou v souladu s poža-davky ČSN EN 1436. Pokládka VDZ bude provedena technologií stěrkovaného plastu, popřípadě strukturálního plastu, nepoužívat dvousložkové stříkané tenko-vrstvé plasty. Na dlažbě bude proveden vždy nástřik jednosložkovou barvou. Na vodorovné dopravní značení bude aplikován zdrsňující posyp balotinou. _x000D_
Vodorovné dopravní značení bude provedeno ve dvou etapách (pouze v případě nového asfaltového povrchu, jinak se provádí ihned aplikace z dvousložkových plastů) v první etapě se na nový koberec položí kompletní VDZ pouze jednosložko-vou barvou. Po stabilizování vlastností povrchu vozovky (odstranění posypu pro počáteční zdrsnění, vyprchání těkavých látek), případně po uplynutí zimního období se provede druhá etapa, kdy se značení provede z dvousložkových plastů. Materiál užitý pro obě etapy provedení VDZ musí být schválen MD. Na vodorovné dopravní značení bude aplikován zdrsňující posyp balotinou.</t>
  </si>
  <si>
    <t>110</t>
  </si>
  <si>
    <t>916241213</t>
  </si>
  <si>
    <t>Osazení obrubníku kamenného stojatého s boční opěrou do lože z betonu prostého</t>
  </si>
  <si>
    <t>1239992432</t>
  </si>
  <si>
    <t>Osazení obrubníku kamenného se zřízením lože, s vyplněním a zatřením spár cementovou maltou stojatého s boční opěrou z betonu prostého, do lože z betonu prostého</t>
  </si>
  <si>
    <t xml:space="preserve">Poznámka k souboru cen:_x000D_
1. Ceny -1211, -1212 a -1213 lze použít i pro osazení krajníků z kamene._x000D_
2.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 opěry._x000D_
3. Část lože z betonu prostého přesahující tl. 100 mm se oceňuje cenou 916 99-1121 Lože pod obrubníky, krajníky nebo obruby z dlažebních kostek._x000D_
4. V cenách nejsou započteny náklady na dodání obrubníků nebo krajníků, tyto se oceňují ve specifikaci._x000D_
</t>
  </si>
  <si>
    <t>"Žulový silniční obrubník OP4 přímý 200x250 mm do lože z betonu C20/25 n XF3 vč. vyspárování cementovou maltou" 6,1</t>
  </si>
  <si>
    <t>111</t>
  </si>
  <si>
    <t>58380005</t>
  </si>
  <si>
    <t>obrubník kamenný žulový přímý 200x250mm</t>
  </si>
  <si>
    <t>-1117163638</t>
  </si>
  <si>
    <t>112</t>
  </si>
  <si>
    <t>526516403</t>
  </si>
  <si>
    <t>"(akce 833) Žulový silniční obrubník OP4 přímý 200x250 mm do lože z betonu C20/25 n XF3 vč. vyspárování cementovou maltou" -10,1</t>
  </si>
  <si>
    <t>113</t>
  </si>
  <si>
    <t>717643769</t>
  </si>
  <si>
    <t>114</t>
  </si>
  <si>
    <t>916331112</t>
  </si>
  <si>
    <t>Osazení zahradního obrubníku betonového do lože z betonu s boční opěrou</t>
  </si>
  <si>
    <t>-2141935228</t>
  </si>
  <si>
    <t>Osazení zahradního obrubníku betonového s ložem tl. od 50 do 100 mm z betonu prostého s boční opěrou z betonu prostého</t>
  </si>
  <si>
    <t xml:space="preserve">Poznámka k souboru cen:_x000D_
1. V cenách jsou započteny i náklady na zalití a zatření spár cementovou maltou._x000D_
2. V cenách nejsou započteny náklady na dodání obrubníků; tyto se oceňují ve specifikaci._x000D_
3. Část lože přesahující tloušťku 100 mm lze ocenit cenou 916 99-1121 Lože pod obrubníky, krajníky nebo obruby z dlažebních kostek, katalogu 822-1._x000D_
</t>
  </si>
  <si>
    <t>"Betonový sadový obrubník 50x200 mm do lože z betonu C20/25 n XF3 vč. vyspárování cementovou maltou" 1,8</t>
  </si>
  <si>
    <t>115</t>
  </si>
  <si>
    <t>59217037</t>
  </si>
  <si>
    <t>obrubník betonový parkový přírodní 500x50x200mm</t>
  </si>
  <si>
    <t>787792671</t>
  </si>
  <si>
    <t>116</t>
  </si>
  <si>
    <t>-1375654482</t>
  </si>
  <si>
    <t>"(akce 833) Betonový sadový obrubník 50x200 mm do lože z betonu C20/25 n XF3 vč. vyspárování cementovou maltou" -10,1</t>
  </si>
  <si>
    <t>117</t>
  </si>
  <si>
    <t>1628163845</t>
  </si>
  <si>
    <t>118</t>
  </si>
  <si>
    <t>916991121-1</t>
  </si>
  <si>
    <t>Lože pod obrubníky, krajníky nebo obruby z dlažebních kostek z betonu prostého</t>
  </si>
  <si>
    <t>-1539860561</t>
  </si>
  <si>
    <t>Lože pod obrubníky, krajníky nebo obruby z dlažebních kostek z betonu prostého tř. C 20/25</t>
  </si>
  <si>
    <t>"OBETONOVÁNÍ OBRUBNÍKU" -4*0,05</t>
  </si>
  <si>
    <t>119</t>
  </si>
  <si>
    <t>919112221</t>
  </si>
  <si>
    <t>Řezání spár pro vytvoření komůrky š 15 mm hl 20 mm pro těsnící zálivku v živičném krytu</t>
  </si>
  <si>
    <t>51213014</t>
  </si>
  <si>
    <t>Řezání dilatačních spár v živičném krytu vytvoření komůrky pro těsnící zálivku šířky 15 mm, hloubky 20 mm</t>
  </si>
  <si>
    <t xml:space="preserve">Poznámka k souboru cen:_x000D_
1. V cenách jsou započteny i náklady na vyčištění spár po řezání._x000D_
</t>
  </si>
  <si>
    <t>Poznámka k položce:_x000D_
spára 12/20</t>
  </si>
  <si>
    <t>"spára asfalt-asfalt" 51,3</t>
  </si>
  <si>
    <t>120</t>
  </si>
  <si>
    <t>919122121</t>
  </si>
  <si>
    <t>Těsnění spár zálivkou za tepla pro komůrky š 15 mm hl 25 mm s těsnicím profilem</t>
  </si>
  <si>
    <t>1181094032</t>
  </si>
  <si>
    <t>Utěsnění dilatačních spár zálivkou za tepla v cementobetonovém nebo živičném krytu včetně adhezního nátěru s těsnicím profilem pod zálivkou, pro komůrky šířky 15 mm, hloubky 25 mm</t>
  </si>
  <si>
    <t xml:space="preserve">Poznámka k souboru cen:_x000D_
1. V cenách jsou započteny i náklady na vyčištění spár před těsněním a zalitím a náklady na impregnaci, těsnění a zalití spár včetně dodání hmot._x000D_
</t>
  </si>
  <si>
    <t>Poznámka k položce:_x000D_
spára 12/20, bez těsnícího profilu</t>
  </si>
  <si>
    <t>122</t>
  </si>
  <si>
    <t>919726122</t>
  </si>
  <si>
    <t>Geotextilie pro ochranu, separaci a filtraci netkaná měrná hmotnost do 300 g/m2</t>
  </si>
  <si>
    <t>-1151082528</t>
  </si>
  <si>
    <t>Geotextilie netkaná pro ochranu, separaci nebo filtraci měrná hmotnost přes 200 do 300 g/m2</t>
  </si>
  <si>
    <t xml:space="preserve">Poznámka k souboru cen:_x000D_
1. V cenách jsou započteny i náklady na položení a dodání geotextilie včetně přesahů._x000D_
</t>
  </si>
  <si>
    <t>"SEPARAČNÍ VRSTVA (NAPŘ. GEOTEXTILIE, ASF. LEPENKA)" -0,4*2</t>
  </si>
  <si>
    <t>123</t>
  </si>
  <si>
    <t>919735111</t>
  </si>
  <si>
    <t>Řezání stávajícího živičného krytu hl do 50 mm</t>
  </si>
  <si>
    <t>-1983389143</t>
  </si>
  <si>
    <t>Řezání stávajícího živičného krytu nebo podkladu hloubky do 50 mm</t>
  </si>
  <si>
    <t>"zaříznutí 40 mm" 51,3</t>
  </si>
  <si>
    <t>135</t>
  </si>
  <si>
    <t>91040766</t>
  </si>
  <si>
    <t>"frézovaná" 1,321</t>
  </si>
  <si>
    <t>136</t>
  </si>
  <si>
    <t>2123943356</t>
  </si>
  <si>
    <t>998</t>
  </si>
  <si>
    <t>Přesun hmot</t>
  </si>
  <si>
    <t>137</t>
  </si>
  <si>
    <t>998225111</t>
  </si>
  <si>
    <t>Přesun hmot pro pozemní komunikace s krytem z kamene, monolitickým betonovým nebo živičným</t>
  </si>
  <si>
    <t>-947230219</t>
  </si>
  <si>
    <t>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</si>
  <si>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živičným._x000D_
</t>
  </si>
  <si>
    <t>SO 25 - Sadové úpravy</t>
  </si>
  <si>
    <t xml:space="preserve">ROZPIS SORTIMENTU ROSTLIN A PŘEHLED ROSTLIN V JEDNOTLIVÝCH ÚSECÍCH DLE PD - VÝKAZU.  Ocenění navržených pěstebních operací bylo stanoveno na základě Katalogu popisů a směrných cen stavebních prací (823-1 ÚRS Praha), dle Nákladů obvyklých opatření pro posuzování v OP ŽP, dle ceníků okrasných a lesních školek, případně na základě znalosti cen v čase a místě obvyklých. </t>
  </si>
  <si>
    <t>D1 - Dokončovací TÚ a zemní práce</t>
  </si>
  <si>
    <t>D2 - Trávníky založení</t>
  </si>
  <si>
    <t>D1</t>
  </si>
  <si>
    <t>Dokončovací TÚ a zemní práce</t>
  </si>
  <si>
    <t>181301103</t>
  </si>
  <si>
    <t>Rozprostření ornice tl vrstvy do 200 mm pl do 500 m2 v rovině nebo ve svahu do 1:5</t>
  </si>
  <si>
    <t>Rozprostření a urovnání ornice v rovině nebo ve svahu sklonu do 1:5 při souvislé ploše do 500 m2, tl. vrstvy přes 150 do 200 mm</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</si>
  <si>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</si>
  <si>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181111112</t>
  </si>
  <si>
    <t>Plošná úprava terénu do 500 m2 zemina tř 1 až 4 nerovnosti do 100 mm ve svahu do 1:2</t>
  </si>
  <si>
    <t>Plošná úprava terénu v zemině tř. 1 až 4 s urovnáním povrchu bez doplnění ornice souvislé plochy do 500 m2 při nerovnostech terénu přes 50 do 100 mm na svahu přes 1:5 do 1:2</t>
  </si>
  <si>
    <t xml:space="preserve">Poznámka k souboru cen:_x000D_
1. Ceny jsou určeny pro vyrovnání nerovností neupraveného rostlého nebo ulehlého terénu._x000D_
2. Ceny lze použít pro vyrovnání terénu při zakládání trávníku._x000D_
3. V cenách nejsou započteny náklady na hutnění, tyto náklady se oceňují cenami souboru cen 215 90-1.. Zhutnění podloží pod násypy z rostlé horniny tř. 1 až 4 katalogu 800-1 Zemní práce._x000D_
4. V cenách o sklonu svahu přes 1:1 jsou uvažovány podmínky pro svahy běžně schůdné; bez použití lezeckých technik. V případě použití lezeckých technik se tyto náklady oceňují individuálně._x000D_
</t>
  </si>
  <si>
    <t>182201101</t>
  </si>
  <si>
    <t>Svahování násypů</t>
  </si>
  <si>
    <t>Svahování trvalých svahů do projektovaných profilů s potřebným přemístěním výkopku při svahování násypů v jakékoliv hornině</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</si>
  <si>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vodotečí._x000D_
2. Ceny nelze použít pro urovnání stěn příkopů při čištění; toto urovnání se oceňuje cenami souboru cen 938 90-2 . čištění příkopů komunikací v suchu nebo ve vodě A02 Zemní práce pro objekty oborů 821 až 828._x000D_
3. Úprava ploch vodorovných nebo ve sklonu do 1 : 5 s výjimkou ustanovení v poznámce č. 1 se oceňuje cenami souboru cen 181 *0-11 Úprava pláně vyrovnáním výškových rozdílů._x000D_
</t>
  </si>
  <si>
    <t>Pol87</t>
  </si>
  <si>
    <t>Dodávka zeminy pro konečné terénní úpravy</t>
  </si>
  <si>
    <t>100,4-98</t>
  </si>
  <si>
    <t>998231311</t>
  </si>
  <si>
    <t>Přesun hmot pro sadovnické a krajinářské úpravy vodorovně do 5000 m</t>
  </si>
  <si>
    <t>Přesun hmot pro sadovnické a krajinářské úpravy - strojně dopravní vzdálenost do 5000 m</t>
  </si>
  <si>
    <t>160,84-157</t>
  </si>
  <si>
    <t>D2</t>
  </si>
  <si>
    <t>Trávníky založení</t>
  </si>
  <si>
    <t>184802211</t>
  </si>
  <si>
    <t>Chemické odplevelení před založením kultury nad 20 m2 postřikem na široko ve svahu do 1:2</t>
  </si>
  <si>
    <t>Chemické odplevelení půdy před založením kultury, trávníku nebo zpevněných ploch o výměře jednotlivě přes 20 m2 na svahu přes 1:5 do 1:2 postřikem na široko</t>
  </si>
  <si>
    <t xml:space="preserve">Poznámka k souboru cen:_x000D_
1. Ceny -2111, -2211, -2311 a -2411 lze použít i pro aplikaci retardantů na trávníky._x000D_
2. V cenách -2111, -2211, -2311 a -2411 jsou započteny i náklady na dovoz vody do 10 km._x000D_
3. V cenách nejsou započteny náklady na případné zapravení přípravku do půdy_x000D_
a) obděláním půdy; tyto práce se oceňují cenami části A02 souboru cen 183 40-31 Obdělání půdy,_x000D_
b) prolitím; toto se oceňuje cenami části C02 souboru cen 185 80-43 Zalití rostlin vodou a případně cenami části A02 souboru cen 185 85-11 Dovoz vody pro zálivku rostlin._x000D_
4. Každá opakovaná aplikace se oceňuje samostatně._x000D_
5. Chemické odplevelení ploch do 20 m2 se oceňuje příslušnými cenami souboru cen 184 80-26 Chemické odplevelení po založení kultury._x000D_
6. V cenách o sklonu svahu přes 1:1 jsou uvažovány podmínky pro svahy běžně schůdné; bez použití lezeckých technik. V případě použití lezeckých technik se tyto náklady oceňují individuálně._x000D_
</t>
  </si>
  <si>
    <t>481-469</t>
  </si>
  <si>
    <t>183403113</t>
  </si>
  <si>
    <t>Obdělání půdy frézováním v rovině a svahu do 1:5</t>
  </si>
  <si>
    <t>Obdělání půdy frézováním v rovině nebo na svahu do 1:5</t>
  </si>
  <si>
    <t xml:space="preserve">Poznámka k souboru cen:_x000D_
1. Každé opakované obdělání půdy se oceňuje samostatně._x000D_
2. Ceny -3114 a -3115 lze použít i pro obdělání půdy aktivními branami._x000D_
</t>
  </si>
  <si>
    <t>183405211</t>
  </si>
  <si>
    <t>Výsev trávníku hydroosevem na ornici</t>
  </si>
  <si>
    <t>16</t>
  </si>
  <si>
    <t xml:space="preserve">Poznámka k souboru cen:_x000D_
1. V cenách jsou započteny náklady potřebné pro provedení hydroosevu, s výjimkou travního semene._x000D_
2. V cenách nejsou započteny náklady na:_x000D_
a) dodání travního semene, toto se oceňuje ve specifikaci,_x000D_
b) zálivku; tato se oceňuje cenami části C02 souboru cen 185 80-43 Zalití rostlin vodou,_x000D_
c) pokosení; toto se oceňuje cenami části C02 souboru cen 111 10-41 Pokosení trávníku._x000D_
</t>
  </si>
  <si>
    <t>184851111</t>
  </si>
  <si>
    <t>Hnojení roztokem hnojiva v rovině a svahu do 1:2</t>
  </si>
  <si>
    <t>Hnojení roztokem hnojiva v rovině nebo na svahu do 1:5</t>
  </si>
  <si>
    <t xml:space="preserve">Poznámka k souboru cen:_x000D_
1. V cenách jsou započteny i náklady na dovoz vody do vzdálenosti 10 km. Dovoz vody nad 10 km se oceňuje cenou části A02 185 85-1119 Dovoz vody pro zálivku._x000D_
2. Ceny jsou určeny pro hnojení:_x000D_
a) plošné na list v množství do 10 m3/ha._x000D_
b) do sond při množství do 50 l/1 sonda_x000D_
c) zeleně na konstrukci do množství 5 l/m3._x000D_
3. Ceny lze použít i pro přípravu rašelino-minerální kaše při výsadbě dřevin s balem bez výměny půdy při množství do 75 l roztoku hnojiva nebo vody na 1 jámu._x000D_
</t>
  </si>
  <si>
    <t>185803111</t>
  </si>
  <si>
    <t>Ošetření trávníku shrabáním v rovině a svahu do 1:5</t>
  </si>
  <si>
    <t>20</t>
  </si>
  <si>
    <t>Ošetření trávníku jednorázové v rovině nebo na svahu do 1:5</t>
  </si>
  <si>
    <t xml:space="preserve">Poznámka k souboru cen:_x000D_
1. V cenách nejsou započteny náklady na :_x000D_
a) vypletí; tyto práce se oceňují cenami části C02 souboru cen 185 80-42 Vypletí,_x000D_
b) zalití; tyto práce se oceňují cenami části C02 souboru cen 185 80-43 Zalití rostlin vodou_x000D_
c) chemické odplevelení; tyto práce se oceňují cenami části A02 souboru cen 184 80-22 Chemické odplevelení trávníku,_x000D_
d) hnojení; tyto práce se oceňuji cenami části A02 souboru cen 184 85-11 Hnojení roztokem hnojiva nebo 185 80-21 Hnojení._x000D_
2. V cenách jsou započteny i náklady na pokosení se shrabáním, naložením shrabu na dopravní prostředek s odvezením do vzdálenosti 20 km a vyložením shrabu._x000D_
3. V cenách o sklonu svahu přes 1:1 jsou uvažovány podmínky pro svahy běžně schůdné; bez použití lezeckých technik. V případě použití lezeckých technik se tyto náklady oceňují individuálně._x000D_
</t>
  </si>
  <si>
    <t>11</t>
  </si>
  <si>
    <t>183403151</t>
  </si>
  <si>
    <t>Obdělání půdy smykováním v rovině a svahu do 1:5</t>
  </si>
  <si>
    <t>627154425</t>
  </si>
  <si>
    <t>Obdělání půdy smykováním v rovině nebo na svahu do 1:5</t>
  </si>
  <si>
    <t>183403153</t>
  </si>
  <si>
    <t>Obdělání půdy hrabáním v rovině a svahu do 1:5</t>
  </si>
  <si>
    <t>880381608</t>
  </si>
  <si>
    <t>Obdělání půdy hrabáním v rovině nebo na svahu do 1:5</t>
  </si>
  <si>
    <t>184802613</t>
  </si>
  <si>
    <t>Chemické odplevelení po založení kultury postřikem hnízdově v rovině a svahu do 1:5</t>
  </si>
  <si>
    <t>Chemické odplevelení po založení kultury v rovině nebo na svahu do 1:5 postřikem hnízdově</t>
  </si>
  <si>
    <t xml:space="preserve">Poznámka k souboru cen:_x000D_
1. Ceny -2613, -2617, -2623, -2627, -2633, -2637, -2643 a -2647 jsou určeny pro odplevelení ploch o ploše do 10 m2 jednotlivě, nebo pro odstranění hnízd plevelů o ploše do 20 m2 jednotlivě vzdálených od sebe nejméně 5 m._x000D_
2. Ceny nelze použít pro chemické odplevelení trávníku; tyto práce se oceňují cenami části A02 souboru cen 184 80-2 . Chemické odplevelení před založením kultury._x000D_
3. V cenách -2611 až -2614, -2621 až -2624, -2631 až –2634 a -2641 až -2644 jsou započteny i náklady na dovoz vody do 10 km._x000D_
4. V cenách o sklonu svahu přes 1:1 jsou uvažovány podmínky pro svahy běžně schůdné; bez použití lezeckých technik. V případě použití lezeckých technik se tyto náklady oceňují individuálně._x000D_
</t>
  </si>
  <si>
    <t>Pol95</t>
  </si>
  <si>
    <t>Kosení trávníku  2x rovina a svah</t>
  </si>
  <si>
    <t>Kosení trávníku 2x rovina a svah</t>
  </si>
  <si>
    <t>18,44-18</t>
  </si>
  <si>
    <t>25234001</t>
  </si>
  <si>
    <t>herbicid totální systémový neselektivní</t>
  </si>
  <si>
    <t>litr</t>
  </si>
  <si>
    <t>28</t>
  </si>
  <si>
    <t>0,31-0,3</t>
  </si>
  <si>
    <t>Pol98</t>
  </si>
  <si>
    <t>Travní směs technická UNI 0.025kg/m2</t>
  </si>
  <si>
    <t>kg</t>
  </si>
  <si>
    <t>32</t>
  </si>
  <si>
    <t>12,03-12</t>
  </si>
  <si>
    <t>Pol100</t>
  </si>
  <si>
    <t>Hnojivo plné trávníkové startovací 0.05 kg/m2</t>
  </si>
  <si>
    <t>24,06-24</t>
  </si>
  <si>
    <t xml:space="preserve">SO 301 - Oprava odvodnění </t>
  </si>
  <si>
    <t xml:space="preserve">    4 - Vodorovné konstrukce</t>
  </si>
  <si>
    <t xml:space="preserve">    469 - Stavební práce při elektromontážích</t>
  </si>
  <si>
    <t>130001101</t>
  </si>
  <si>
    <t>Příplatek za ztížení vykopávky v blízkosti podzemního vedení</t>
  </si>
  <si>
    <t>1433588504</t>
  </si>
  <si>
    <t>Příplatek k cenám hloubených vykopávek za ztížení vykopávky v blízkosti podzemního vedení nebo výbušnin pro jakoukoliv třídu horniny</t>
  </si>
  <si>
    <t>"ztížená vykopávka 50%"</t>
  </si>
  <si>
    <t>"výkop pažených rýh"</t>
  </si>
  <si>
    <t>"výkop v křiž. Horomx Nebuš" 27,72</t>
  </si>
  <si>
    <t>"rozšíření u Š1" 8,23</t>
  </si>
  <si>
    <t>35,95*0,5 'Přepočtené koeficientem množství</t>
  </si>
  <si>
    <t>132201101</t>
  </si>
  <si>
    <t>Hloubení rýh š do 600 mm v hornině tř. 3 objemu do 100 m3</t>
  </si>
  <si>
    <t>-1607133621</t>
  </si>
  <si>
    <t>Hloubení zapažených i nezapažených rýh šířky do 600 mm s urovnáním dna do předepsaného profilu a spádu v hornině tř. 3 do 100 m3</t>
  </si>
  <si>
    <t>"C2 - Situace, C7 - Detaily"</t>
  </si>
  <si>
    <t>"Výkop rýhy v zemině tř. 3 pro chráničku plynovodu" 5</t>
  </si>
  <si>
    <t>132201109</t>
  </si>
  <si>
    <t>Příplatek za lepivost k hloubení rýh š do 600 mm v hornině tř. 3</t>
  </si>
  <si>
    <t>1762770042</t>
  </si>
  <si>
    <t>Hloubení zapažených i nezapažených rýh šířky do 600 mm s urovnáním dna do předepsaného profilu a spádu v hornině tř. 3 Příplatek k cenám za lepivost horniny tř. 3</t>
  </si>
  <si>
    <t>5*0,5 'Přepočtené koeficientem množství</t>
  </si>
  <si>
    <t>132201202</t>
  </si>
  <si>
    <t>Hloubení rýh š do 2000 mm v hornině tř. 3 objemu do 1000 m3</t>
  </si>
  <si>
    <t>-82095061</t>
  </si>
  <si>
    <t>Hloubení zapažených i nezapažených rýh šířky přes 600 do 2 000 mm s urovnáním dna do předepsaného profilu a spádu v hornině tř. 3 přes 100 do 1 000 m3</t>
  </si>
  <si>
    <t>Poznámka k položce:_x000D_
V horním úseku - v křižovatce Horoměřická x Nebušická - bude výkop prováděn až po odstranění celé konstrukce vozovky, ve středním a dolním úseku Horoměřické po odstranění svrchní asfaltové vrstvy vozovky - viz příloha: Vzorový řez uložení potrubí – příloha č.4.</t>
  </si>
  <si>
    <t>-737872221</t>
  </si>
  <si>
    <t>"lepivost 80%"</t>
  </si>
  <si>
    <t>35,95*0,8 'Přepočtené koeficientem množství</t>
  </si>
  <si>
    <t>151101101</t>
  </si>
  <si>
    <t>Zřízení příložného pažení a rozepření stěn rýh hl do 2 m</t>
  </si>
  <si>
    <t>-1606139592</t>
  </si>
  <si>
    <t>Zřízení pažení a rozepření stěn rýh pro podzemní vedení pro všechny šířky rýhy příložné pro jakoukoliv mezerovitost, hloubky do 2 m</t>
  </si>
  <si>
    <t>"pažení příložné" 2*(21*1,1)</t>
  </si>
  <si>
    <t>151101111</t>
  </si>
  <si>
    <t>Odstranění příložného pažení a rozepření stěn rýh hl do 2 m</t>
  </si>
  <si>
    <t>576160456</t>
  </si>
  <si>
    <t>Odstranění pažení a rozepření stěn rýh pro podzemní vedení s uložením materiálu na vzdálenost do 3 m od kraje výkopu příložné, hloubky do 2 m</t>
  </si>
  <si>
    <t>161101101</t>
  </si>
  <si>
    <t>Svislé přemístění výkopku z horniny tř. 1 až 4 hl výkopu do 2,5 m</t>
  </si>
  <si>
    <t>-132649287</t>
  </si>
  <si>
    <t>Svislé přemístění výkopku bez naložení do dopravní nádoby avšak s vyprázdněním dopravní nádoby na hromadu nebo do dopravního prostředku z horniny tř. 1 až 4, při hloubce výkopu přes 1 do 2,5 m</t>
  </si>
  <si>
    <t>162301101-1</t>
  </si>
  <si>
    <t xml:space="preserve">Vodorovné přemístění do 500 m výkopku/sypaniny z horniny tř. 1 až 4 </t>
  </si>
  <si>
    <t>1605656893</t>
  </si>
  <si>
    <t xml:space="preserve">Vodorovné přemístění výkopku nebo sypaniny po suchu na obvyklém dopravním prostředku, bez naložení výkopku, avšak se složením bez rozhrnutí z horniny tř. 1 až 4 na vzdálenost přes 50 do 500 m </t>
  </si>
  <si>
    <t>Poznámka k položce:_x000D_
na meziskládku</t>
  </si>
  <si>
    <t>77</t>
  </si>
  <si>
    <t>162301101-2</t>
  </si>
  <si>
    <t>Vodorovné přemístění do 500 m výkopku/sypaniny z horniny tř. 1 až 4</t>
  </si>
  <si>
    <t>-17259172</t>
  </si>
  <si>
    <t>Vodorovné přemístění výkopku nebo sypaniny po suchu na obvyklém dopravním prostředku, bez naložení výkopku, avšak se složením bez rozhrnutí z horniny tř. 1 až 4 na vzdálenost přes 50 do 500 m</t>
  </si>
  <si>
    <t xml:space="preserve">Poznámka k položce:_x000D_
z meziskládky_x000D_
</t>
  </si>
  <si>
    <t>"zpětný zásyp rýhy pro chráničku plynovodu" 5</t>
  </si>
  <si>
    <t>-905297267</t>
  </si>
  <si>
    <t>171201201</t>
  </si>
  <si>
    <t>Uložení sypaniny na skládky</t>
  </si>
  <si>
    <t>-1578962209</t>
  </si>
  <si>
    <t>2140153352</t>
  </si>
  <si>
    <t>Součet</t>
  </si>
  <si>
    <t>35,95*2 'Přepočtené koeficientem množství</t>
  </si>
  <si>
    <t>1904875535</t>
  </si>
  <si>
    <t>"zásyp rýh se zhutněním náhradní zeminou" 23,29</t>
  </si>
  <si>
    <t>583336000-1</t>
  </si>
  <si>
    <t>nákup zeminy vhodné do násypu včetně dopravy do 20 km</t>
  </si>
  <si>
    <t>243540580</t>
  </si>
  <si>
    <t xml:space="preserve">nákup zeminy vhodné do násypu včetně dopravy do 20 km
</t>
  </si>
  <si>
    <t>23,29*1,9 'Přepočtené koeficientem množství</t>
  </si>
  <si>
    <t>67</t>
  </si>
  <si>
    <t>174101101-1</t>
  </si>
  <si>
    <t>Zásyp jam, šachet rýh nebo kolem objektů sypaninou se zhutněním 100% PS</t>
  </si>
  <si>
    <t>2118536896</t>
  </si>
  <si>
    <t>Zásyp sypaninou z jakékoliv horniny s uložením výkopku ve vrstvách se zhutněním 100% PS jam, šachet, rýh nebo kolem objektů v těchto vykopávkách</t>
  </si>
  <si>
    <t>359901211-2</t>
  </si>
  <si>
    <t>Kamerový monitoring potrubí s pořízením záznamu DN 300</t>
  </si>
  <si>
    <t>160086130</t>
  </si>
  <si>
    <t>"Kamerový monitoring potrubí s pořízením záznamu DN 300" 21</t>
  </si>
  <si>
    <t>Vodorovné konstrukce</t>
  </si>
  <si>
    <t>451573111</t>
  </si>
  <si>
    <t>Lože pod potrubí otevřený výkop ze štěrkopísku</t>
  </si>
  <si>
    <t>-1342125949</t>
  </si>
  <si>
    <t>Lože pod potrubí, stoky a drobné objekty v otevřeném výkopu z písku a štěrkopísku do 63 mm</t>
  </si>
  <si>
    <t>"podkladní štěrkopísková vrstva"</t>
  </si>
  <si>
    <t>"pod šachtou Š1" 0,33</t>
  </si>
  <si>
    <t>452311141</t>
  </si>
  <si>
    <t>Podkladní desky z betonu prostého tř. C 16/20 otevřený výkop</t>
  </si>
  <si>
    <t>-394060629</t>
  </si>
  <si>
    <t>Podkladní a zajišťovací konstrukce z betonu prostého v otevřeném výkopu desky pod potrubí, stoky a drobné objekty z betonu tř. C 16/20</t>
  </si>
  <si>
    <t>"podkladní betonová deska - beton C16/20"</t>
  </si>
  <si>
    <t>"pod potrubí DN 300" 2,52</t>
  </si>
  <si>
    <t>469</t>
  </si>
  <si>
    <t>Stavební práce při elektromontážích</t>
  </si>
  <si>
    <t>459992100</t>
  </si>
  <si>
    <t>Provizorní zajištění kabelů při jejich křížení</t>
  </si>
  <si>
    <t>2062589258</t>
  </si>
  <si>
    <t>"zajištění trubních vedení (plynovod, vodovod) v místě křížení s kanalizací" 1</t>
  </si>
  <si>
    <t>"zajištění sdělovacího vedení v místě křížení s kanalizací" 1</t>
  </si>
  <si>
    <t>"zajištění kanalizačního vedení v místě křížení s kanalizací" 2</t>
  </si>
  <si>
    <t>831372121</t>
  </si>
  <si>
    <t>Montáž potrubí z trub kameninových hrdlových s integrovaným těsněním výkop sklon do 20 % DN 300</t>
  </si>
  <si>
    <t>1206080602</t>
  </si>
  <si>
    <t>Montáž potrubí z trub kameninových hrdlových s integrovaným těsněním v otevřeném výkopu ve sklonu do 20 % DN 300</t>
  </si>
  <si>
    <t xml:space="preserve">Poznámka k souboru cen:_x000D_
1. V cenách montáže potrubí z trub kameninových hrdlových s integrovaným těsněním 831 . . -2121_x000D_
 jsou těsnící kroužky součástí dodávky kameninových trub. Tyto trouby se oceňují ve specifikaci,_x000D_
 ztratné lze dohodnout ve výši 1,5 %._x000D_
2. Ceny 831 . . -2193 jsou určeny pro každé jednotlivé napojení dvou dříků trub o zhruba stejném_x000D_
 průměru, kdy maximální rozdíl průměrů je 12 mm. Platí také pro spoj dvou různých materiálů_x000D_
3. Ceny 26-3195 a 38-3195 jsou určeny pro každé jednotlivé připojení vnitřní kanalizace na_x000D_
 kanalizační přípojku._x000D_
</t>
  </si>
  <si>
    <t>"kanalizační potrubí z kameniny DN 300" 21</t>
  </si>
  <si>
    <t>597107070</t>
  </si>
  <si>
    <t>trouba kameninová glazovaná DN 300mm L2,50m spojovací systém C Třída 240</t>
  </si>
  <si>
    <t>-1974023298</t>
  </si>
  <si>
    <t>21*1,015 'Přepočtené koeficientem množství</t>
  </si>
  <si>
    <t>871251101-1</t>
  </si>
  <si>
    <t xml:space="preserve">Montáž potrubí z PE D 110 </t>
  </si>
  <si>
    <t>-153150494</t>
  </si>
  <si>
    <t xml:space="preserve">Poznámka k souboru cen:_x000D_
1. V cenách potrubí nejsou započteny náklady na:_x000D_
 a) dodání potrubí; potrubí se oceňuje ve specifikaci; ztratné lze dohodnout u trub_x000D_
 polyetylénových ve výši 1,5 %; u trub z tvrdého PVC ve výši 3 %,_x000D_
 b) dodání tvarovek; tvarovky se oceňují ve specifikaci._x000D_
2. Ceny -2111 jsou určeny i pro plošné kolektory primárních okruhů tepelných čerpadel._x000D_
</t>
  </si>
  <si>
    <t>"C2 - Situace."</t>
  </si>
  <si>
    <t>"Osazení PE chráničky dl. 2,5 m D110 + čichačka na stávajícím  plynovodu D63"</t>
  </si>
  <si>
    <t>1*2,5</t>
  </si>
  <si>
    <t>286139440</t>
  </si>
  <si>
    <t>chránička potrubí PE-HD 110</t>
  </si>
  <si>
    <t>-740771950</t>
  </si>
  <si>
    <t>877364101</t>
  </si>
  <si>
    <t>Montáž čichačky na chráničku / komplet</t>
  </si>
  <si>
    <t>1815204606</t>
  </si>
  <si>
    <t>286139756</t>
  </si>
  <si>
    <t>čichačka na chráničku včetně plastového poklopu</t>
  </si>
  <si>
    <t>1886845791</t>
  </si>
  <si>
    <t>27</t>
  </si>
  <si>
    <t>877370440</t>
  </si>
  <si>
    <t>Montáž šachtových vložek na kanalizačním potrubí z PP trub korugovaných DN 300</t>
  </si>
  <si>
    <t>-1644019611</t>
  </si>
  <si>
    <t>Montáž tvarovek na kanalizačním plastovém potrubí z polypropylenu PP korugovaného nebo žebrovaného šachtových vložek DN 300</t>
  </si>
  <si>
    <t xml:space="preserve">Poznámka k souboru cen:_x000D_
1. V cenách montáže tvarovek nejsou započteny náklady na dodání tvarovek. Tyto náklady se oceňují_x000D_
 ve specifikaci._x000D_
2. V cenách montáže tvarovek jsou započteny náklady na dodání těsnicích kroužků, pokud tyto nejsou_x000D_
 součástí dodávky tvarovek._x000D_
</t>
  </si>
  <si>
    <t>"stěnová šachtová vložka DN 300" 1</t>
  </si>
  <si>
    <t>286174830-1</t>
  </si>
  <si>
    <t>stěnová šachtová vložka DN 300</t>
  </si>
  <si>
    <t>1143152128</t>
  </si>
  <si>
    <t>29</t>
  </si>
  <si>
    <t>894411311</t>
  </si>
  <si>
    <t>Osazení železobetonových dílců pro šachty skruží rovných</t>
  </si>
  <si>
    <t>-1586650019</t>
  </si>
  <si>
    <t>Poznámka k položce:_x000D_
Prefabrikáty vstupní šachty včetně vybavení – viz příloha: Vstupní šachta – příloha č.7</t>
  </si>
  <si>
    <t>"vyrovnávací prstenec DN600, v. 200 mm" 1</t>
  </si>
  <si>
    <t>30</t>
  </si>
  <si>
    <t>592243930-1</t>
  </si>
  <si>
    <t>prstenec betonový vyrovnávací DN 600 výška 100 mm</t>
  </si>
  <si>
    <t>395463476</t>
  </si>
  <si>
    <t xml:space="preserve">Prefabrikáty pro vstupní šachty a drenážní šachtice (betonové a železobetonové) šachty pro odpadní kanály a potrubí uložená v zemi prstenec vyrovnávací DN 600 výška 100 mm
</t>
  </si>
  <si>
    <t>31</t>
  </si>
  <si>
    <t>187139596</t>
  </si>
  <si>
    <t>"prefabrikovaná kanalizační vstupní šachta DN1000" 1*2</t>
  </si>
  <si>
    <t>592243000</t>
  </si>
  <si>
    <t xml:space="preserve">skruž betonová šachetní 100/25 </t>
  </si>
  <si>
    <t>139070636</t>
  </si>
  <si>
    <t>"skruž betonová šachetní 100/25 " 1</t>
  </si>
  <si>
    <t>33</t>
  </si>
  <si>
    <t>894412411</t>
  </si>
  <si>
    <t>Osazení železobetonových dílců pro šachty skruží přechodových</t>
  </si>
  <si>
    <t>-464443637</t>
  </si>
  <si>
    <t>"prefabrikovaná kanalizační vstupní šachta DN1000" 1</t>
  </si>
  <si>
    <t>34</t>
  </si>
  <si>
    <t>592243150</t>
  </si>
  <si>
    <t>deska betonová zákrytová pro kruhové šachty 100/62,5 x 16,5 cm</t>
  </si>
  <si>
    <t>-2106449821</t>
  </si>
  <si>
    <t>"deska betonová zákrytová 100-63/17 " 1</t>
  </si>
  <si>
    <t>35</t>
  </si>
  <si>
    <t>894414111</t>
  </si>
  <si>
    <t>Osazení železobetonových dílců pro šachty skruží základových (dno)</t>
  </si>
  <si>
    <t>1567653609</t>
  </si>
  <si>
    <t xml:space="preserve">Poznámka k souboru cen:_x000D_
1. V cenách nejsou započteny náklady na dodání železobetonových dílců; dodání těchto dílců se_x000D_
 oceňuje ve specifikaci._x000D_
</t>
  </si>
  <si>
    <t>592243370-1</t>
  </si>
  <si>
    <t xml:space="preserve">dno betonové šachty kanalizační lomové 100/60 </t>
  </si>
  <si>
    <t>-499928808</t>
  </si>
  <si>
    <t>"dno betonové šachty kanalizační přímé 100/60" 1</t>
  </si>
  <si>
    <t>49</t>
  </si>
  <si>
    <t>899100103.1</t>
  </si>
  <si>
    <t>Vyspravení povrchu šachty maltovou rozpínací směsí</t>
  </si>
  <si>
    <t>-1788998172</t>
  </si>
  <si>
    <t>"vyspravení povrchu" 1</t>
  </si>
  <si>
    <t>899103111</t>
  </si>
  <si>
    <t>Osazení poklopů litinových nebo ocelových včetně rámů pro třídu zatížení B125, C250</t>
  </si>
  <si>
    <t>-587188061</t>
  </si>
  <si>
    <t>Osazení poklopů litinových a ocelových včetně rámů pro třídu zatížení B125, C250</t>
  </si>
  <si>
    <t>"prefabrikovaná kanlizační vstupní šachta DN1000" 1</t>
  </si>
  <si>
    <t>52</t>
  </si>
  <si>
    <t>552414140</t>
  </si>
  <si>
    <t>poklop šachtový samonivelační s rámem DN600 třída D 400</t>
  </si>
  <si>
    <t>-912630125</t>
  </si>
  <si>
    <t>"poklop šachtový samonivelační s rámem DN600 třída D400" 1</t>
  </si>
  <si>
    <t>899623151</t>
  </si>
  <si>
    <t>Obetonování potrubí nebo zdiva stok betonem prostým tř. C 16/20 otevřený výkop</t>
  </si>
  <si>
    <t>1867550996</t>
  </si>
  <si>
    <t>Obetonování potrubí nebo zdiva stok betonem prostým v otevřeném výkopu, beton tř. C 16/20</t>
  </si>
  <si>
    <t>"obetonování potrubí - beton C16/20"</t>
  </si>
  <si>
    <t>"potrubí DN300" 8,09</t>
  </si>
  <si>
    <t>977151125-1.2</t>
  </si>
  <si>
    <t xml:space="preserve">Zřízení otvoru ve stěně šachty a osazení stěnové šachtové vložky DN300, úprava kynety šachetního dna </t>
  </si>
  <si>
    <t>-2082780054</t>
  </si>
  <si>
    <t xml:space="preserve">Zřízení otvoru ve stěně šachty a osazení stěnové šachtové vložky DN300, úprava kynety šachetního dna 
</t>
  </si>
  <si>
    <t>"Zřízení otvoru ve stěně šachty a osazení stěnové šachtové vložky DN300, úprava kynety šachetního dna" 1</t>
  </si>
  <si>
    <t>61</t>
  </si>
  <si>
    <t>Vodorovná doprava suti ze sypkých materiálů na skládku dle dodavatele stavby včetně uložení</t>
  </si>
  <si>
    <t>-224214051</t>
  </si>
  <si>
    <t>997221611</t>
  </si>
  <si>
    <t>Nakládání suti na dopravní prostředky pro vodorovnou dopravu</t>
  </si>
  <si>
    <t>-177413185</t>
  </si>
  <si>
    <t>Nakládání na dopravní prostředky pro vodorovnou dopravu suti</t>
  </si>
  <si>
    <t>63</t>
  </si>
  <si>
    <t>997013831</t>
  </si>
  <si>
    <t>Poplatek za uložení na skládce (skládkovné) stavebního odpadu směsného kód odpadu 170 904</t>
  </si>
  <si>
    <t>255335173</t>
  </si>
  <si>
    <t>Poplatek za uložení stavebního odpadu na skládce (skládkovné) směsného stavebního a demoličního zatříděného do Katalogu odpadů pod kódem 170 904</t>
  </si>
  <si>
    <t>998275101</t>
  </si>
  <si>
    <t>Přesun hmot pro trubní vedení z trub kameninových otevřený výkop</t>
  </si>
  <si>
    <t>-1171739471</t>
  </si>
  <si>
    <t>Přesun hmot pro trubní vedení hloubené z trub kameninových pro kanalizace v otevřeném výkopu dopravní vzdálenost do 15 m</t>
  </si>
  <si>
    <t>DIR - Realizace DIR</t>
  </si>
  <si>
    <t>DIO - Dopravně-inženýrské opatření (DIO)</t>
  </si>
  <si>
    <t xml:space="preserve">    D1E - 1.Etapa - (pronájem 14 dní)</t>
  </si>
  <si>
    <t xml:space="preserve">    D2E - 2.Etapa - (pronájem 14 dní)</t>
  </si>
  <si>
    <t>DIO</t>
  </si>
  <si>
    <t>Dopravně-inženýrské opatření (DIO)</t>
  </si>
  <si>
    <t>D1E</t>
  </si>
  <si>
    <t>1.Etapa - (pronájem 14 dní)</t>
  </si>
  <si>
    <t>913121111-1</t>
  </si>
  <si>
    <t>Montáž dočasné dopravní značky kompletní základní</t>
  </si>
  <si>
    <t>540424602</t>
  </si>
  <si>
    <t>Montáž dočasných dopravních značek kompletních značek vč. podstavce a sloupku základních</t>
  </si>
  <si>
    <t xml:space="preserve">Poznámka k souboru cen:_x000D_
1. V cenách jsou započteny náklady na montáž i demontáž dočasné značky, nebo podstavce._x000D_
</t>
  </si>
  <si>
    <t>"A15 + S7 typ 1 vč. sloupku a podstavce a baterie" 3</t>
  </si>
  <si>
    <t>"A10 vč. sloupku a podstavce a baterie" 3</t>
  </si>
  <si>
    <t>913121211</t>
  </si>
  <si>
    <t>Příplatek k dočasné dopravní značce kompletní základní za první a ZKD den použití</t>
  </si>
  <si>
    <t>-379143527</t>
  </si>
  <si>
    <t>Montáž a demontáž dočasných dopravních značek Příplatek za první a každý další den použití dočasných dopravních značek k ceně 12-1111</t>
  </si>
  <si>
    <t>"A15 + S7 typ 1 vč. sloupku a podstavce a baterie" 3*14</t>
  </si>
  <si>
    <t>"A10 vč. sloupku a podstavce a baterie" 3*14</t>
  </si>
  <si>
    <t>913111115</t>
  </si>
  <si>
    <t>Montáž a demontáž dočasné dopravní značky samostatné základní</t>
  </si>
  <si>
    <t>-1267262281</t>
  </si>
  <si>
    <t>Montáž a demontáž dočasných dopravních značek samostatných značek základních</t>
  </si>
  <si>
    <t>"Z2+3xS7 typ 1 + C4a vč. 2x sloupku a podstavce a baterie" 1</t>
  </si>
  <si>
    <t>"Z2+3xS7 typ 1 + C4b vč. 2x sloupku a podstavce a baterie" 1</t>
  </si>
  <si>
    <t>913111215</t>
  </si>
  <si>
    <t>Příplatek k dočasné dopravní značce samostatné základní za první a ZKD den použití</t>
  </si>
  <si>
    <t>-28876516</t>
  </si>
  <si>
    <t>Montáž a demontáž dočasných dopravních značek Příplatek za první a každý další den použití dočasných dopravních značek k ceně 11-1115</t>
  </si>
  <si>
    <t>"Z2+3xS7 typ 1 + C4a vč. 2x sloupku a podstavce a baterie" 1*14</t>
  </si>
  <si>
    <t>"Z2+3xS7 typ 1 + C4b vč. 2x sloupku a podstavce a baterie" 1*14</t>
  </si>
  <si>
    <t>913111111</t>
  </si>
  <si>
    <t>Montáž a demontáž plastového podstavce dočasné dopravní značky</t>
  </si>
  <si>
    <t>1273007504</t>
  </si>
  <si>
    <t>Montáž a demontáž dočasných dopravních značek zařízení pro upevnění samostatných značek podstavce plastového</t>
  </si>
  <si>
    <t>"Z2+3xS7 typ 1 + C4a vč. 2x sloupku a podstavce a baterie" 1*2</t>
  </si>
  <si>
    <t>"Z2+3xS7 typ 1 + C4b vč. 2x sloupku a podstavce a baterie" 1*2</t>
  </si>
  <si>
    <t>913111112</t>
  </si>
  <si>
    <t>Montáž a demontáž sloupku délky do 2 m dočasné dopravní značky</t>
  </si>
  <si>
    <t>2022127607</t>
  </si>
  <si>
    <t>Montáž a demontáž dočasných dopravních značek zařízení pro upevnění samostatných značek sloupku délky do 2 m</t>
  </si>
  <si>
    <t>913111211</t>
  </si>
  <si>
    <t>Příplatek k dočasnému podstavci plastovému za první a ZKD den použití</t>
  </si>
  <si>
    <t>-1476812890</t>
  </si>
  <si>
    <t>Montáž a demontáž dočasných dopravních značek Příplatek za první a každý další den použití dočasných dopravních značek k ceně 11-1111</t>
  </si>
  <si>
    <t>"Z2+3xS7 typ 1 + C4a vč. 2x sloupku a podstavce a baterie" 1*2*14</t>
  </si>
  <si>
    <t>"Z2+3xS7 typ 1 + C4b vč. 2x sloupku a podstavce a baterie" 1*2*14</t>
  </si>
  <si>
    <t>913111212</t>
  </si>
  <si>
    <t>Příplatek k dočasnému sloupku délky do 2 m za první a ZKD den použití</t>
  </si>
  <si>
    <t>2039541975</t>
  </si>
  <si>
    <t>Montáž a demontáž dočasných dopravních značek Příplatek za první a každý další den použití dočasných dopravních značek k ceně 11-1112</t>
  </si>
  <si>
    <t>913221111</t>
  </si>
  <si>
    <t>Montáž a demontáž dočasné dopravní zábrany světelné šířky 1,5 m se 3 světly</t>
  </si>
  <si>
    <t>1813632729</t>
  </si>
  <si>
    <t>Montáž a demontáž dočasných dopravních zábran světelných včetně zásobníku na akumulátor, šířky 1,5 m, 3 světla</t>
  </si>
  <si>
    <t xml:space="preserve">Poznámka k souboru cen:_x000D_
1. V cenách jsou započteny náklady na montáž i demontáž dočasné zábrany._x000D_
2. V cenách světelných dočasných dopravních zábran 913 22-11 nejsou započteny náklady na akumulátor, které se oceňují cenami souboru cen 913 91-1._x000D_
</t>
  </si>
  <si>
    <t>913221211</t>
  </si>
  <si>
    <t>Příplatek k dočasné dopravní zábraně světelné šířky 1,5m se 3 světly za první a ZKD den použití</t>
  </si>
  <si>
    <t>224882924</t>
  </si>
  <si>
    <t>Montáž a demontáž dočasných dopravních zábran Příplatek za první a každý další den použití dočasných dopravních zábran k ceně 22-1111</t>
  </si>
  <si>
    <t>913321111</t>
  </si>
  <si>
    <t>Montáž a demontáž dočasné dopravní směrové desky základní</t>
  </si>
  <si>
    <t>1932962252</t>
  </si>
  <si>
    <t>Montáž a demontáž dočasných dopravních vodících zařízení směrové desky základní</t>
  </si>
  <si>
    <t xml:space="preserve">Poznámka k souboru cen:_x000D_
1. V cenách jsou započteny náklady na montáž i demontáž dočasného vodícího zařízení._x000D_
</t>
  </si>
  <si>
    <t>"Z4a vč. sloupku a podstavce" 4</t>
  </si>
  <si>
    <t>913321211</t>
  </si>
  <si>
    <t>Příplatek k dočasné směrové desce základní za první a ZKD den použití</t>
  </si>
  <si>
    <t>119799141</t>
  </si>
  <si>
    <t>Montáž a demontáž dočasných dopravních vodících zařízení Příplatek za první a každý další den použití dočasných dopravních vodících zařízení k ceně 32-1111</t>
  </si>
  <si>
    <t>"Z4a vč. sloupku a podstavce" 4*14</t>
  </si>
  <si>
    <t>913331115-1</t>
  </si>
  <si>
    <t>Montáž dočasného dopravní signální svítilny včetně akumulátoru</t>
  </si>
  <si>
    <t>-1154759327</t>
  </si>
  <si>
    <t>Montáž dočasných dopravních vodících zařízení signální svítilny včetně akumulátoru</t>
  </si>
  <si>
    <t>913331215-1</t>
  </si>
  <si>
    <t>Příplatek k dočasné signální svítilně EKO včetně akumulátoru za první a ZKD den použití</t>
  </si>
  <si>
    <t>358479340</t>
  </si>
  <si>
    <t>Montáž dočasných dopravních vodících zařízení Příplatek za první a každý další den použití dočasných dopravních vodících zařízení k ceně 33-1115</t>
  </si>
  <si>
    <t>913911112</t>
  </si>
  <si>
    <t>Montáž a demontáž akumulátoru dočasného dopravního značení olověného 12 V/55 Ah</t>
  </si>
  <si>
    <t>1301227215</t>
  </si>
  <si>
    <t>Montáž a demontáž akumulátorů a zásobníků dočasného dopravního značení akumulátoru olověného 12V/55 Ah</t>
  </si>
  <si>
    <t xml:space="preserve">Poznámka k souboru cen:_x000D_
1. V cenách jsou započteny náklady na montáž i demontáž dočasného akumulátoru a zásobníku._x000D_
</t>
  </si>
  <si>
    <t>"SZZ vč. sloupku a podstavce a baterie 4 ks" 4</t>
  </si>
  <si>
    <t>913911121</t>
  </si>
  <si>
    <t>Montáž a demontáž dočasného zásobníku plastového na akumulátor a řídící jednotku</t>
  </si>
  <si>
    <t>-1737384822</t>
  </si>
  <si>
    <t>Montáž a demontáž akumulátorů a zásobníků dočasného dopravního značení zásobníku na akumulátor a řídící jednotku plastového</t>
  </si>
  <si>
    <t>913911212</t>
  </si>
  <si>
    <t>Příplatek k dočasnému akumulátor 12V/55 Ah za první a ZKD den použití</t>
  </si>
  <si>
    <t>-2111582627</t>
  </si>
  <si>
    <t>Montáž a demontáž akumulátorů a zásobníků dočasného dopravního značení Příplatek za první a každý další den použití akumulátorů a zásobníků dočasného dopravního značení k ceně 91-1112</t>
  </si>
  <si>
    <t>"SZZ vč. sloupku a podstavce a baterie 4 ks" 4*14</t>
  </si>
  <si>
    <t>913911221</t>
  </si>
  <si>
    <t>Příplatek k dočasnému plastovému zásobníku na akumulátor za první a ZKD den použití</t>
  </si>
  <si>
    <t>-534903405</t>
  </si>
  <si>
    <t>Montáž a demontáž akumulátorů a zásobníků dočasného dopravního značení Příplatek za první a každý další den použití akumulátorů a zásobníků dočasného dopravního značení k ceně 91-1121</t>
  </si>
  <si>
    <t>915111116-1</t>
  </si>
  <si>
    <t>Vodorovné dopravní značení dočasné dělící čáry souvislé š 125 mm páskou oranžová barva - zřízení</t>
  </si>
  <si>
    <t>1481572374</t>
  </si>
  <si>
    <t>"vodorovné dopravní značení V5 oranžovou páskou (0,125) - zřízení" 4*11,5</t>
  </si>
  <si>
    <t>913411111-1</t>
  </si>
  <si>
    <t>Montáž  mobilní semaforové soupravy se 2 semafory</t>
  </si>
  <si>
    <t>-1629293441</t>
  </si>
  <si>
    <t>Montáž mobilní semaforové soupravy 2 semafory</t>
  </si>
  <si>
    <t xml:space="preserve">Poznámka k souboru cen:_x000D_
1. V cenách jsou započteny náklady na montáž i demontáž dočasné semaforové soupravy._x000D_
2. V cenách nejsou započteny náklady na akumulátor, zásobník a řídící jednotku, které se oceňují cenami souboru cen 913 91-1._x000D_
</t>
  </si>
  <si>
    <t>"SZZ vč. sloupku a podstavce a baterie 4 ks" 2</t>
  </si>
  <si>
    <t>913411211</t>
  </si>
  <si>
    <t>Příplatek k dočasné mobilní semaforové soupravě se 2 semafory za první a ZKD den použití</t>
  </si>
  <si>
    <t>456383559</t>
  </si>
  <si>
    <t>"SZZ vč. sloupku a podstavce a baterie 4 ks" 2*14</t>
  </si>
  <si>
    <t>D2E</t>
  </si>
  <si>
    <t>2.Etapa - (pronájem 14 dní)</t>
  </si>
  <si>
    <t>913121111-2</t>
  </si>
  <si>
    <t>Demontáž dočasné dopravní značky kompletní základní</t>
  </si>
  <si>
    <t>1073052904</t>
  </si>
  <si>
    <t>Demontáž dočasných dopravních značek kompletních značek vč. podstavce a sloupku základních</t>
  </si>
  <si>
    <t>2078318864</t>
  </si>
  <si>
    <t>-355485940</t>
  </si>
  <si>
    <t>"Z4b + C4a vč. sloupku a podstavce" 1</t>
  </si>
  <si>
    <t>336214045</t>
  </si>
  <si>
    <t>"Z4b + C4a vč. sloupku a podstavce" 1*14</t>
  </si>
  <si>
    <t>677736380</t>
  </si>
  <si>
    <t>1318212569</t>
  </si>
  <si>
    <t>160650245</t>
  </si>
  <si>
    <t>-96675091</t>
  </si>
  <si>
    <t>-1530536240</t>
  </si>
  <si>
    <t>-71285182</t>
  </si>
  <si>
    <t>-1071672852</t>
  </si>
  <si>
    <t>"Z4b vč. sloupku a podstavce" 5</t>
  </si>
  <si>
    <t>697068626</t>
  </si>
  <si>
    <t>"Z4b vč. sloupku a podstavce" 5*14</t>
  </si>
  <si>
    <t>913331115-2</t>
  </si>
  <si>
    <t>Demontáž dočasného dopravní signální svítilny včetně akumulátoru</t>
  </si>
  <si>
    <t>1233195852</t>
  </si>
  <si>
    <t>Demontáž dočasných dopravních vodících zařízení signální svítilny včetně akumulátoru</t>
  </si>
  <si>
    <t>913331215-2</t>
  </si>
  <si>
    <t>-204818739</t>
  </si>
  <si>
    <t>Demontáž dočasných dopravních vodících zařízení Příplatek za první a každý další den použití dočasných dopravních vodících zařízení k ceně 33-1115</t>
  </si>
  <si>
    <t>288417227</t>
  </si>
  <si>
    <t>37</t>
  </si>
  <si>
    <t>-1333497485</t>
  </si>
  <si>
    <t>38</t>
  </si>
  <si>
    <t>-219660195</t>
  </si>
  <si>
    <t>-438432029</t>
  </si>
  <si>
    <t>40</t>
  </si>
  <si>
    <t>915111116-2</t>
  </si>
  <si>
    <t>Vodorovné dopravní značení dočasné dělící čáry souvislé š 125 mm páskou oranžová barva - obnova + odstranění</t>
  </si>
  <si>
    <t>-114771506</t>
  </si>
  <si>
    <t>"vodorovné dopravní značení V5 oranžovou páskou (0,125) - obnova + odstranění" 4*11,5</t>
  </si>
  <si>
    <t>41</t>
  </si>
  <si>
    <t>913411111-2</t>
  </si>
  <si>
    <t>Demontáž  mobilní semaforové soupravy se 2 semafory</t>
  </si>
  <si>
    <t>1378469401</t>
  </si>
  <si>
    <t>Demontáž mobilní semaforové soupravy 2 semafory</t>
  </si>
  <si>
    <t>42</t>
  </si>
  <si>
    <t>905720312</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</si>
  <si>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</si>
  <si>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</si>
  <si>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</si>
  <si>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</si>
  <si>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</si>
  <si>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</si>
  <si>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</si>
  <si>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t>
  </si>
  <si>
    <t>Vedlejší rozpočtové náklady</t>
  </si>
  <si>
    <t>VRN1</t>
  </si>
  <si>
    <t>Průzkumné, geodetické a projektové práce</t>
  </si>
  <si>
    <t>011503000</t>
  </si>
  <si>
    <t>Stavební průzkum bez rozlišení</t>
  </si>
  <si>
    <t>1024</t>
  </si>
  <si>
    <t>2127871974</t>
  </si>
  <si>
    <t>"vytyčení inženýrských sítí jejich správci" 1</t>
  </si>
  <si>
    <t>012002000</t>
  </si>
  <si>
    <t>Geodetické práce</t>
  </si>
  <si>
    <t>-966744931</t>
  </si>
  <si>
    <t>Poznámka k položce:_x000D_
pro celou stavbu</t>
  </si>
  <si>
    <t>013203000</t>
  </si>
  <si>
    <t>Dokumentace stavby bez rozlišení</t>
  </si>
  <si>
    <t>383158716</t>
  </si>
  <si>
    <t>"Podrobný pasport uličního prostoru vč. přilehlých nemovitostí" 1</t>
  </si>
  <si>
    <t>013254000</t>
  </si>
  <si>
    <t>Dokumentace skutečného provedení stavby</t>
  </si>
  <si>
    <t>269409651</t>
  </si>
  <si>
    <t>013294000</t>
  </si>
  <si>
    <t>Ostatní dokumentace</t>
  </si>
  <si>
    <t>-987747416</t>
  </si>
  <si>
    <t>"Podrobný plán BOZP" 1</t>
  </si>
  <si>
    <t>"Povodňový plán po dobu výstavby" 1</t>
  </si>
  <si>
    <t>"Havarijní plán po dobu výstavby" 1</t>
  </si>
  <si>
    <t>"Povodňový plán ke kolaudaci" 1</t>
  </si>
  <si>
    <t>VRN3</t>
  </si>
  <si>
    <t>Zařízení staveniště</t>
  </si>
  <si>
    <t>030001000</t>
  </si>
  <si>
    <t>1602937876</t>
  </si>
  <si>
    <t>Poznámka k položce:_x000D_
1% z celkových stavebních nákladů</t>
  </si>
  <si>
    <t>VRN4</t>
  </si>
  <si>
    <t>Inženýrská činnost</t>
  </si>
  <si>
    <t>041002000</t>
  </si>
  <si>
    <t>Dozory</t>
  </si>
  <si>
    <t>-1240279520</t>
  </si>
  <si>
    <t>"Dohled odborného dendrologa při provádění prací v blízkosti stávajících dřevin a kácení" 1</t>
  </si>
  <si>
    <t>042903000</t>
  </si>
  <si>
    <t>Ostatní posudky</t>
  </si>
  <si>
    <t>-63428778</t>
  </si>
  <si>
    <t>"Místní šetření s pasportem příjezdových komunikací – před a po stavbě" 1</t>
  </si>
  <si>
    <t>VRN6</t>
  </si>
  <si>
    <t>Územní vlivy</t>
  </si>
  <si>
    <t>060001000</t>
  </si>
  <si>
    <t>-739298528</t>
  </si>
  <si>
    <t>Poznámka k položce:_x000D_
4% z celkových stavebních nákladů</t>
  </si>
  <si>
    <t>VRN7</t>
  </si>
  <si>
    <t>Provozní vlivy</t>
  </si>
  <si>
    <t>072103002</t>
  </si>
  <si>
    <t>Projednání DIO a zajištění DIR komunikace I. třídy</t>
  </si>
  <si>
    <t>1345257845</t>
  </si>
  <si>
    <t>Poznámka k položce:_x000D_
vč. příp. aktualizace návrhu DIO_x000D_
Stávající komunikace Horoměřická je v opravovaném úseku dvoupruhová obousměrná komunikace, dle rozhodnutí Magistrátu hl. m. Prahy, odboru dopravy je komunikace Horoměřická zařazena do sítě místních komunikací I. třídy, za hranicí hl. m. Prahy zatří-děna jako komunikace II. třídy č. II/240.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</si>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</sst>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8"/>
      <color rgb="FF969696"/>
      <name val="Arial CE"/>
    </font>
    <font>
      <b/>
      <sz val="11"/>
      <name val="Arial CE"/>
    </font>
    <font>
      <b/>
      <sz val="12"/>
      <name val="Arial CE"/>
    </font>
    <font>
      <sz val="11"/>
      <name val="Arial CE"/>
    </font>
    <font>
      <sz val="10"/>
      <name val="Arial CE"/>
    </font>
    <font>
      <sz val="12"/>
      <color rgb="FF003366"/>
      <name val="Arial CE"/>
    </font>
    <font>
      <sz val="10"/>
      <color rgb="FF003366"/>
      <name val="Arial CE"/>
    </font>
    <font>
      <sz val="8"/>
      <color rgb="FF003366"/>
      <name val="Arial CE"/>
    </font>
    <font>
      <sz val="8"/>
      <color rgb="FF505050"/>
      <name val="Arial CE"/>
    </font>
    <font>
      <sz val="8"/>
      <color rgb="FF80008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969696"/>
      <name val="Arial CE"/>
    </font>
    <font>
      <b/>
      <sz val="12"/>
      <color rgb="FF800000"/>
      <name val="Arial CE"/>
    </font>
    <font>
      <sz val="8"/>
      <color rgb="FF960000"/>
      <name val="Arial CE"/>
    </font>
    <font>
      <sz val="7"/>
      <color rgb="FF969696"/>
      <name val="Arial CE"/>
    </font>
    <font>
      <sz val="7"/>
      <name val="Arial CE"/>
    </font>
    <font>
      <i/>
      <sz val="7"/>
      <color rgb="FF969696"/>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84">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2" fillId="0" borderId="0" xfId="0" applyFont="1" applyAlignment="1" applyProtection="1">
      <alignment horizontal="left" vertical="top"/>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0" fontId="0"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3"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3"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18"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0" fillId="4" borderId="9" xfId="0" applyFont="1" applyFill="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3" fillId="0" borderId="4"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4" fillId="0" borderId="4" xfId="0" applyFont="1" applyBorder="1" applyAlignment="1" applyProtection="1">
      <alignment vertical="center"/>
    </xf>
    <xf numFmtId="0" fontId="24" fillId="0" borderId="0" xfId="0" applyFont="1" applyAlignment="1" applyProtection="1">
      <alignment vertical="center"/>
    </xf>
    <xf numFmtId="0" fontId="25" fillId="0" borderId="0" xfId="0" applyFont="1" applyAlignment="1" applyProtection="1">
      <alignment vertical="center"/>
    </xf>
    <xf numFmtId="0" fontId="2" fillId="0" borderId="0" xfId="0" applyFont="1" applyAlignment="1" applyProtection="1">
      <alignment horizontal="center" vertical="center"/>
    </xf>
    <xf numFmtId="0" fontId="4" fillId="0" borderId="4" xfId="0" applyFont="1" applyBorder="1" applyAlignment="1">
      <alignment vertical="center"/>
    </xf>
    <xf numFmtId="4" fontId="26" fillId="0" borderId="15" xfId="0" applyNumberFormat="1" applyFont="1" applyBorder="1" applyAlignment="1" applyProtection="1">
      <alignment vertical="center"/>
    </xf>
    <xf numFmtId="4" fontId="26" fillId="0" borderId="0" xfId="0" applyNumberFormat="1" applyFont="1" applyBorder="1" applyAlignment="1" applyProtection="1">
      <alignment vertical="center"/>
    </xf>
    <xf numFmtId="166" fontId="26" fillId="0" borderId="0" xfId="0" applyNumberFormat="1" applyFont="1" applyBorder="1" applyAlignment="1" applyProtection="1">
      <alignment vertical="center"/>
    </xf>
    <xf numFmtId="4" fontId="26" fillId="0" borderId="16" xfId="0" applyNumberFormat="1" applyFont="1" applyBorder="1" applyAlignment="1" applyProtection="1">
      <alignment vertical="center"/>
    </xf>
    <xf numFmtId="0" fontId="4" fillId="0" borderId="0" xfId="0" applyFont="1" applyAlignment="1">
      <alignment horizontal="left" vertical="center"/>
    </xf>
    <xf numFmtId="0" fontId="27" fillId="0" borderId="0" xfId="1" applyFont="1" applyAlignment="1">
      <alignment horizontal="center" vertical="center"/>
    </xf>
    <xf numFmtId="0" fontId="5" fillId="0" borderId="4" xfId="0" applyFont="1" applyBorder="1" applyAlignment="1" applyProtection="1">
      <alignment vertical="center"/>
    </xf>
    <xf numFmtId="0" fontId="7" fillId="0" borderId="0" xfId="0" applyFont="1" applyAlignment="1" applyProtection="1">
      <alignment vertical="center"/>
    </xf>
    <xf numFmtId="0" fontId="5" fillId="0" borderId="0" xfId="0" applyFont="1" applyAlignment="1" applyProtection="1">
      <alignment horizontal="center" vertical="center"/>
    </xf>
    <xf numFmtId="0" fontId="5" fillId="0" borderId="4" xfId="0" applyFont="1" applyBorder="1" applyAlignment="1">
      <alignment vertical="center"/>
    </xf>
    <xf numFmtId="4" fontId="29" fillId="0" borderId="15"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6" xfId="0" applyNumberFormat="1" applyFont="1" applyBorder="1" applyAlignment="1" applyProtection="1">
      <alignment vertical="center"/>
    </xf>
    <xf numFmtId="0" fontId="5" fillId="0" borderId="0" xfId="0" applyFont="1" applyAlignment="1">
      <alignment horizontal="left" vertical="center"/>
    </xf>
    <xf numFmtId="4"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166" fontId="26" fillId="0" borderId="21" xfId="0" applyNumberFormat="1" applyFont="1" applyBorder="1" applyAlignment="1" applyProtection="1">
      <alignment vertical="center"/>
    </xf>
    <xf numFmtId="4" fontId="26"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7" xfId="0" applyFont="1" applyFill="1" applyBorder="1" applyAlignment="1">
      <alignment horizontal="left" vertical="center"/>
    </xf>
    <xf numFmtId="0" fontId="0" fillId="4" borderId="8" xfId="0" applyFont="1" applyFill="1" applyBorder="1" applyAlignment="1">
      <alignment vertical="center"/>
    </xf>
    <xf numFmtId="0" fontId="3" fillId="4" borderId="8" xfId="0" applyFont="1" applyFill="1" applyBorder="1" applyAlignment="1">
      <alignment horizontal="right" vertical="center"/>
    </xf>
    <xf numFmtId="0" fontId="3"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3"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2" fillId="0" borderId="0" xfId="0" applyNumberFormat="1" applyFont="1" applyAlignment="1" applyProtection="1"/>
    <xf numFmtId="166" fontId="31" fillId="0" borderId="13" xfId="0" applyNumberFormat="1" applyFont="1" applyBorder="1" applyAlignment="1" applyProtection="1"/>
    <xf numFmtId="166" fontId="31" fillId="0" borderId="14" xfId="0" applyNumberFormat="1" applyFont="1" applyBorder="1" applyAlignment="1" applyProtection="1"/>
    <xf numFmtId="4" fontId="18"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3" xfId="0" applyFont="1" applyBorder="1" applyAlignment="1" applyProtection="1">
      <alignment horizontal="center" vertical="center"/>
    </xf>
    <xf numFmtId="49" fontId="0" fillId="0" borderId="23" xfId="0" applyNumberFormat="1"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23" xfId="0" applyFont="1" applyBorder="1" applyAlignment="1" applyProtection="1">
      <alignment horizontal="center" vertical="center" wrapText="1"/>
    </xf>
    <xf numFmtId="167" fontId="0" fillId="0" borderId="23" xfId="0" applyNumberFormat="1" applyFont="1" applyBorder="1" applyAlignment="1" applyProtection="1">
      <alignment vertical="center"/>
    </xf>
    <xf numFmtId="4" fontId="0" fillId="2" borderId="23" xfId="0" applyNumberFormat="1" applyFont="1" applyFill="1" applyBorder="1" applyAlignment="1" applyProtection="1">
      <alignment vertical="center"/>
      <protection locked="0"/>
    </xf>
    <xf numFmtId="4" fontId="0" fillId="0" borderId="23" xfId="0" applyNumberFormat="1" applyFont="1" applyBorder="1" applyAlignment="1" applyProtection="1">
      <alignment vertical="center"/>
    </xf>
    <xf numFmtId="0" fontId="1" fillId="2" borderId="15"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6" xfId="0" applyNumberFormat="1" applyFont="1" applyBorder="1" applyAlignment="1" applyProtection="1">
      <alignment vertical="center"/>
    </xf>
    <xf numFmtId="4" fontId="0" fillId="0" borderId="0" xfId="0" applyNumberFormat="1" applyFont="1" applyAlignment="1">
      <alignment vertical="center"/>
    </xf>
    <xf numFmtId="0" fontId="32" fillId="0" borderId="0" xfId="0" applyFont="1" applyAlignment="1" applyProtection="1">
      <alignment horizontal="left" vertical="center"/>
    </xf>
    <xf numFmtId="0" fontId="33" fillId="0" borderId="0" xfId="0" applyFont="1" applyAlignment="1" applyProtection="1">
      <alignment horizontal="left" vertical="center" wrapText="1"/>
    </xf>
    <xf numFmtId="0" fontId="0" fillId="0" borderId="15" xfId="0" applyFont="1" applyBorder="1" applyAlignment="1" applyProtection="1">
      <alignment vertical="center"/>
    </xf>
    <xf numFmtId="0" fontId="34"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35" fillId="0" borderId="23" xfId="0" applyFont="1" applyBorder="1" applyAlignment="1" applyProtection="1">
      <alignment horizontal="center" vertical="center"/>
    </xf>
    <xf numFmtId="49" fontId="35" fillId="0" borderId="23" xfId="0" applyNumberFormat="1" applyFont="1" applyBorder="1" applyAlignment="1" applyProtection="1">
      <alignment horizontal="left" vertical="center" wrapText="1"/>
    </xf>
    <xf numFmtId="0" fontId="35" fillId="0" borderId="23" xfId="0" applyFont="1" applyBorder="1" applyAlignment="1" applyProtection="1">
      <alignment horizontal="left" vertical="center" wrapText="1"/>
    </xf>
    <xf numFmtId="0" fontId="35" fillId="0" borderId="23" xfId="0" applyFont="1" applyBorder="1" applyAlignment="1" applyProtection="1">
      <alignment horizontal="center" vertical="center" wrapText="1"/>
    </xf>
    <xf numFmtId="167" fontId="35" fillId="0" borderId="23" xfId="0" applyNumberFormat="1" applyFont="1" applyBorder="1" applyAlignment="1" applyProtection="1">
      <alignment vertical="center"/>
    </xf>
    <xf numFmtId="4" fontId="35" fillId="2" borderId="23" xfId="0" applyNumberFormat="1" applyFont="1" applyFill="1" applyBorder="1" applyAlignment="1" applyProtection="1">
      <alignment vertical="center"/>
      <protection locked="0"/>
    </xf>
    <xf numFmtId="4" fontId="35" fillId="0" borderId="23" xfId="0" applyNumberFormat="1" applyFont="1" applyBorder="1" applyAlignment="1" applyProtection="1">
      <alignment vertical="center"/>
    </xf>
    <xf numFmtId="0" fontId="35" fillId="0" borderId="4" xfId="0" applyFont="1" applyBorder="1" applyAlignment="1">
      <alignment vertical="center"/>
    </xf>
    <xf numFmtId="0" fontId="35" fillId="2" borderId="15"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0" fillId="0" borderId="0" xfId="0" applyAlignment="1">
      <alignment vertical="top"/>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39" fillId="0" borderId="27" xfId="0" applyFont="1" applyBorder="1" applyAlignment="1">
      <alignment vertical="center" wrapText="1"/>
    </xf>
    <xf numFmtId="0" fontId="39" fillId="0" borderId="1" xfId="0" applyFont="1" applyBorder="1" applyAlignment="1">
      <alignment vertical="center" wrapText="1"/>
    </xf>
    <xf numFmtId="0" fontId="39" fillId="0" borderId="1" xfId="0" applyFont="1" applyBorder="1" applyAlignment="1">
      <alignment horizontal="left" vertical="center"/>
    </xf>
    <xf numFmtId="0" fontId="39" fillId="0" borderId="1" xfId="0" applyFont="1" applyBorder="1" applyAlignment="1">
      <alignment vertical="center"/>
    </xf>
    <xf numFmtId="49" fontId="39" fillId="0" borderId="1" xfId="0" applyNumberFormat="1" applyFont="1" applyBorder="1" applyAlignment="1">
      <alignment vertical="center" wrapText="1"/>
    </xf>
    <xf numFmtId="0" fontId="36" fillId="0" borderId="30" xfId="0" applyFont="1" applyBorder="1" applyAlignment="1">
      <alignment vertical="center" wrapText="1"/>
    </xf>
    <xf numFmtId="0" fontId="40" fillId="0" borderId="29" xfId="0" applyFont="1" applyBorder="1" applyAlignment="1">
      <alignment vertical="center" wrapText="1"/>
    </xf>
    <xf numFmtId="0" fontId="36" fillId="0" borderId="31" xfId="0" applyFont="1" applyBorder="1" applyAlignment="1">
      <alignment vertical="center" wrapText="1"/>
    </xf>
    <xf numFmtId="0" fontId="36" fillId="0" borderId="1" xfId="0" applyFont="1" applyBorder="1" applyAlignment="1">
      <alignment vertical="top"/>
    </xf>
    <xf numFmtId="0" fontId="36" fillId="0" borderId="0" xfId="0" applyFont="1" applyAlignment="1">
      <alignment vertical="top"/>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6" fillId="0" borderId="28" xfId="0" applyFont="1" applyBorder="1" applyAlignment="1">
      <alignment horizontal="left" vertical="center"/>
    </xf>
    <xf numFmtId="0" fontId="38" fillId="0" borderId="1"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1" xfId="0" applyFont="1" applyBorder="1" applyAlignment="1">
      <alignment horizontal="left" vertical="center"/>
    </xf>
    <xf numFmtId="0" fontId="39" fillId="0" borderId="0" xfId="0" applyFont="1" applyAlignment="1">
      <alignment horizontal="left" vertical="center"/>
    </xf>
    <xf numFmtId="0" fontId="39" fillId="0" borderId="1" xfId="0" applyFont="1" applyBorder="1" applyAlignment="1">
      <alignment horizontal="center" vertical="center"/>
    </xf>
    <xf numFmtId="0" fontId="39" fillId="0" borderId="27" xfId="0" applyFont="1" applyBorder="1" applyAlignment="1">
      <alignment horizontal="left" vertical="center"/>
    </xf>
    <xf numFmtId="0" fontId="39"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36" fillId="0" borderId="30" xfId="0" applyFont="1" applyBorder="1" applyAlignment="1">
      <alignment horizontal="left" vertical="center"/>
    </xf>
    <xf numFmtId="0" fontId="40" fillId="0" borderId="29" xfId="0" applyFont="1" applyBorder="1" applyAlignment="1">
      <alignment horizontal="left" vertical="center"/>
    </xf>
    <xf numFmtId="0" fontId="36" fillId="0" borderId="31" xfId="0" applyFont="1" applyBorder="1" applyAlignment="1">
      <alignment horizontal="left" vertical="center"/>
    </xf>
    <xf numFmtId="0" fontId="36" fillId="0" borderId="1" xfId="0" applyFont="1" applyBorder="1" applyAlignment="1">
      <alignment horizontal="left" vertical="center"/>
    </xf>
    <xf numFmtId="0" fontId="40" fillId="0" borderId="1" xfId="0" applyFont="1" applyBorder="1" applyAlignment="1">
      <alignment horizontal="left" vertical="center"/>
    </xf>
    <xf numFmtId="0" fontId="41" fillId="0" borderId="1" xfId="0" applyFont="1" applyBorder="1" applyAlignment="1">
      <alignment horizontal="left" vertical="center"/>
    </xf>
    <xf numFmtId="0" fontId="39" fillId="0" borderId="29" xfId="0" applyFont="1" applyBorder="1" applyAlignment="1">
      <alignment horizontal="left" vertical="center"/>
    </xf>
    <xf numFmtId="0" fontId="36" fillId="0" borderId="1" xfId="0" applyFont="1" applyBorder="1" applyAlignment="1">
      <alignment horizontal="left" vertical="center" wrapText="1"/>
    </xf>
    <xf numFmtId="0" fontId="39" fillId="0" borderId="1" xfId="0" applyFont="1" applyBorder="1" applyAlignment="1">
      <alignment horizontal="center"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8" xfId="0" applyFont="1" applyBorder="1" applyAlignment="1">
      <alignment horizontal="left" vertical="center"/>
    </xf>
    <xf numFmtId="0" fontId="39" fillId="0" borderId="3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1" xfId="0" applyFont="1" applyBorder="1" applyAlignment="1">
      <alignment horizontal="left" vertical="center" wrapText="1"/>
    </xf>
    <xf numFmtId="0" fontId="39" fillId="0" borderId="1" xfId="0" applyFont="1" applyBorder="1" applyAlignment="1">
      <alignment horizontal="left" vertical="top"/>
    </xf>
    <xf numFmtId="0" fontId="39" fillId="0" borderId="1" xfId="0" applyFont="1" applyBorder="1" applyAlignment="1">
      <alignment horizontal="center" vertical="top"/>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41" fillId="0" borderId="0" xfId="0" applyFont="1" applyAlignment="1">
      <alignment vertical="center"/>
    </xf>
    <xf numFmtId="0" fontId="38" fillId="0" borderId="1"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1" xfId="0" applyBorder="1" applyAlignment="1">
      <alignment vertical="top"/>
    </xf>
    <xf numFmtId="49" fontId="39" fillId="0" borderId="1"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xf numFmtId="0" fontId="36" fillId="0" borderId="27" xfId="0" applyFont="1" applyBorder="1" applyAlignment="1">
      <alignment vertical="top"/>
    </xf>
    <xf numFmtId="0" fontId="36" fillId="0" borderId="28" xfId="0" applyFont="1" applyBorder="1" applyAlignment="1">
      <alignment vertical="top"/>
    </xf>
    <xf numFmtId="0" fontId="36" fillId="0" borderId="1" xfId="0" applyFont="1" applyBorder="1" applyAlignment="1">
      <alignment horizontal="center" vertical="center"/>
    </xf>
    <xf numFmtId="0" fontId="36" fillId="0" borderId="1" xfId="0" applyFont="1" applyBorder="1" applyAlignment="1">
      <alignment horizontal="left" vertical="top"/>
    </xf>
    <xf numFmtId="0" fontId="36" fillId="0" borderId="30" xfId="0" applyFont="1" applyBorder="1" applyAlignment="1">
      <alignment vertical="top"/>
    </xf>
    <xf numFmtId="0" fontId="36" fillId="0" borderId="29" xfId="0" applyFont="1" applyBorder="1" applyAlignment="1">
      <alignment vertical="top"/>
    </xf>
    <xf numFmtId="0" fontId="36" fillId="0" borderId="31" xfId="0" applyFont="1" applyBorder="1" applyAlignment="1">
      <alignment vertical="top"/>
    </xf>
    <xf numFmtId="4" fontId="16" fillId="0" borderId="0" xfId="0" applyNumberFormat="1" applyFont="1" applyAlignment="1" applyProtection="1">
      <alignment vertical="center"/>
    </xf>
    <xf numFmtId="0" fontId="1" fillId="0" borderId="0" xfId="0"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4" fontId="17" fillId="0" borderId="6" xfId="0" applyNumberFormat="1" applyFont="1" applyBorder="1" applyAlignment="1" applyProtection="1">
      <alignment vertical="center"/>
    </xf>
    <xf numFmtId="0" fontId="0" fillId="0" borderId="6" xfId="0" applyFont="1" applyBorder="1" applyAlignment="1" applyProtection="1">
      <alignment vertical="center"/>
    </xf>
    <xf numFmtId="0" fontId="3" fillId="3" borderId="8" xfId="0" applyFont="1" applyFill="1" applyBorder="1" applyAlignment="1" applyProtection="1">
      <alignment horizontal="left" vertical="center"/>
    </xf>
    <xf numFmtId="0" fontId="0" fillId="3" borderId="8" xfId="0" applyFont="1" applyFill="1" applyBorder="1" applyAlignment="1" applyProtection="1">
      <alignment vertical="center"/>
    </xf>
    <xf numFmtId="4" fontId="3"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0" xfId="0"/>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Alignment="1" applyProtection="1">
      <alignment vertical="center" wrapText="1"/>
    </xf>
    <xf numFmtId="0" fontId="0" fillId="0" borderId="0" xfId="0" applyFont="1" applyAlignment="1" applyProtection="1">
      <alignment vertical="center"/>
    </xf>
    <xf numFmtId="0" fontId="2" fillId="0" borderId="0" xfId="0" applyFont="1" applyAlignment="1" applyProtection="1">
      <alignment horizontal="left" vertical="center" wrapText="1"/>
    </xf>
    <xf numFmtId="0" fontId="2"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Protection="1"/>
    <xf numFmtId="0" fontId="2" fillId="0" borderId="0" xfId="0" applyFont="1" applyAlignment="1" applyProtection="1">
      <alignment horizontal="left" vertical="top" wrapText="1"/>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25" fillId="0" borderId="0" xfId="0" applyFont="1" applyAlignment="1" applyProtection="1">
      <alignment vertical="center"/>
    </xf>
    <xf numFmtId="0" fontId="24" fillId="0" borderId="0" xfId="0" applyFont="1" applyAlignment="1" applyProtection="1">
      <alignment horizontal="left" vertical="center" wrapText="1"/>
    </xf>
    <xf numFmtId="0" fontId="28" fillId="0" borderId="0" xfId="0" applyFont="1" applyAlignment="1" applyProtection="1">
      <alignment horizontal="left" vertical="center" wrapText="1"/>
    </xf>
    <xf numFmtId="0" fontId="20" fillId="4" borderId="8"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0" fontId="20" fillId="4" borderId="8" xfId="0" applyFont="1" applyFill="1" applyBorder="1" applyAlignment="1" applyProtection="1">
      <alignment horizontal="right" vertical="center"/>
    </xf>
    <xf numFmtId="4" fontId="25"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20" fillId="4" borderId="7" xfId="0" applyFont="1" applyFill="1" applyBorder="1" applyAlignment="1" applyProtection="1">
      <alignment horizontal="center"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0" fillId="2" borderId="0" xfId="0" applyFont="1" applyFill="1" applyAlignment="1" applyProtection="1">
      <alignment horizontal="left" vertical="center"/>
      <protection locked="0"/>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39" fillId="0" borderId="1" xfId="0" applyFont="1" applyBorder="1" applyAlignment="1">
      <alignment horizontal="left" vertical="top"/>
    </xf>
    <xf numFmtId="0" fontId="39" fillId="0" borderId="1" xfId="0" applyFont="1" applyBorder="1" applyAlignment="1">
      <alignment horizontal="left" vertical="center"/>
    </xf>
    <xf numFmtId="0" fontId="38" fillId="0" borderId="29" xfId="0" applyFont="1" applyBorder="1" applyAlignment="1">
      <alignment horizontal="left"/>
    </xf>
    <xf numFmtId="0" fontId="37" fillId="0" borderId="1" xfId="0" applyFont="1" applyBorder="1" applyAlignment="1">
      <alignment horizontal="center" vertical="center" wrapText="1"/>
    </xf>
    <xf numFmtId="0" fontId="39" fillId="0" borderId="1" xfId="0" applyFont="1" applyBorder="1" applyAlignment="1">
      <alignment horizontal="left" vertical="center" wrapText="1"/>
    </xf>
    <xf numFmtId="0" fontId="37" fillId="0" borderId="1" xfId="0" applyFont="1" applyBorder="1" applyAlignment="1">
      <alignment horizontal="center" vertical="center"/>
    </xf>
    <xf numFmtId="0" fontId="38" fillId="0" borderId="29" xfId="0" applyFont="1" applyBorder="1" applyAlignment="1">
      <alignment horizontal="left" wrapText="1"/>
    </xf>
    <xf numFmtId="49" fontId="39"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tabSelected="1" workbookViewId="0"/>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49" width="21.6640625" hidden="1" customWidth="1"/>
    <col min="50" max="51" width="25" hidden="1" customWidth="1"/>
    <col min="52" max="52" width="21.6640625" hidden="1" customWidth="1"/>
    <col min="53" max="53" width="19.1640625" hidden="1" customWidth="1"/>
    <col min="54" max="54" width="25" hidden="1" customWidth="1"/>
    <col min="55" max="55" width="21.6640625" hidden="1" customWidth="1"/>
    <col min="56" max="56" width="19.1640625" hidden="1" customWidth="1"/>
    <col min="57" max="57" width="66.5" customWidth="1"/>
    <col min="71" max="91" width="9.33203125" hidden="1"/>
  </cols>
  <sheetData>
    <row r="1" spans="1:74" ht="11.25">
      <c r="A1" s="16" t="s">
        <v>0</v>
      </c>
      <c r="AZ1" s="16" t="s">
        <v>1</v>
      </c>
      <c r="BA1" s="16" t="s">
        <v>2</v>
      </c>
      <c r="BB1" s="16" t="s">
        <v>3</v>
      </c>
      <c r="BT1" s="16" t="s">
        <v>4</v>
      </c>
      <c r="BU1" s="16" t="s">
        <v>4</v>
      </c>
      <c r="BV1" s="16" t="s">
        <v>5</v>
      </c>
    </row>
    <row r="2" spans="1:74" ht="36.950000000000003" customHeight="1">
      <c r="AR2" s="334"/>
      <c r="AS2" s="334"/>
      <c r="AT2" s="334"/>
      <c r="AU2" s="334"/>
      <c r="AV2" s="334"/>
      <c r="AW2" s="334"/>
      <c r="AX2" s="334"/>
      <c r="AY2" s="334"/>
      <c r="AZ2" s="334"/>
      <c r="BA2" s="334"/>
      <c r="BB2" s="334"/>
      <c r="BC2" s="334"/>
      <c r="BD2" s="334"/>
      <c r="BE2" s="334"/>
      <c r="BS2" s="17" t="s">
        <v>6</v>
      </c>
      <c r="BT2" s="17" t="s">
        <v>7</v>
      </c>
    </row>
    <row r="3" spans="1:74"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ht="12" customHeight="1">
      <c r="B5" s="21"/>
      <c r="C5" s="22"/>
      <c r="D5" s="26" t="s">
        <v>13</v>
      </c>
      <c r="E5" s="22"/>
      <c r="F5" s="22"/>
      <c r="G5" s="22"/>
      <c r="H5" s="22"/>
      <c r="I5" s="22"/>
      <c r="J5" s="22"/>
      <c r="K5" s="346" t="s">
        <v>14</v>
      </c>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22"/>
      <c r="AQ5" s="22"/>
      <c r="AR5" s="20"/>
      <c r="BE5" s="326" t="s">
        <v>15</v>
      </c>
      <c r="BS5" s="17" t="s">
        <v>6</v>
      </c>
    </row>
    <row r="6" spans="1:74" ht="36.950000000000003" customHeight="1">
      <c r="B6" s="21"/>
      <c r="C6" s="22"/>
      <c r="D6" s="28" t="s">
        <v>16</v>
      </c>
      <c r="E6" s="22"/>
      <c r="F6" s="22"/>
      <c r="G6" s="22"/>
      <c r="H6" s="22"/>
      <c r="I6" s="22"/>
      <c r="J6" s="22"/>
      <c r="K6" s="348" t="s">
        <v>17</v>
      </c>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22"/>
      <c r="AQ6" s="22"/>
      <c r="AR6" s="20"/>
      <c r="BE6" s="327"/>
      <c r="BS6" s="17" t="s">
        <v>6</v>
      </c>
    </row>
    <row r="7" spans="1:74"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27"/>
      <c r="BS7" s="17" t="s">
        <v>6</v>
      </c>
    </row>
    <row r="8" spans="1:74"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27"/>
      <c r="BS8" s="17" t="s">
        <v>6</v>
      </c>
    </row>
    <row r="9" spans="1:74"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27"/>
      <c r="BS9" s="17" t="s">
        <v>6</v>
      </c>
    </row>
    <row r="10" spans="1:74"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19</v>
      </c>
      <c r="AO10" s="22"/>
      <c r="AP10" s="22"/>
      <c r="AQ10" s="22"/>
      <c r="AR10" s="20"/>
      <c r="BE10" s="327"/>
      <c r="BS10" s="17" t="s">
        <v>6</v>
      </c>
    </row>
    <row r="11" spans="1:74" ht="18.399999999999999"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19</v>
      </c>
      <c r="AO11" s="22"/>
      <c r="AP11" s="22"/>
      <c r="AQ11" s="22"/>
      <c r="AR11" s="20"/>
      <c r="BE11" s="327"/>
      <c r="BS11" s="17" t="s">
        <v>6</v>
      </c>
    </row>
    <row r="12" spans="1:74"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27"/>
      <c r="BS12" s="17" t="s">
        <v>6</v>
      </c>
    </row>
    <row r="13" spans="1:74"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E13" s="327"/>
      <c r="BS13" s="17" t="s">
        <v>6</v>
      </c>
    </row>
    <row r="14" spans="1:74" ht="11.25">
      <c r="B14" s="21"/>
      <c r="C14" s="22"/>
      <c r="D14" s="22"/>
      <c r="E14" s="349" t="s">
        <v>30</v>
      </c>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29" t="s">
        <v>28</v>
      </c>
      <c r="AL14" s="22"/>
      <c r="AM14" s="22"/>
      <c r="AN14" s="31" t="s">
        <v>30</v>
      </c>
      <c r="AO14" s="22"/>
      <c r="AP14" s="22"/>
      <c r="AQ14" s="22"/>
      <c r="AR14" s="20"/>
      <c r="BE14" s="327"/>
      <c r="BS14" s="17" t="s">
        <v>6</v>
      </c>
    </row>
    <row r="15" spans="1:74"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27"/>
      <c r="BS15" s="17" t="s">
        <v>4</v>
      </c>
    </row>
    <row r="16" spans="1:74"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19</v>
      </c>
      <c r="AO16" s="22"/>
      <c r="AP16" s="22"/>
      <c r="AQ16" s="22"/>
      <c r="AR16" s="20"/>
      <c r="BE16" s="327"/>
      <c r="BS16" s="17" t="s">
        <v>4</v>
      </c>
    </row>
    <row r="17" spans="2:71" ht="18.399999999999999"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19</v>
      </c>
      <c r="AO17" s="22"/>
      <c r="AP17" s="22"/>
      <c r="AQ17" s="22"/>
      <c r="AR17" s="20"/>
      <c r="BE17" s="327"/>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27"/>
      <c r="BS18" s="17" t="s">
        <v>6</v>
      </c>
    </row>
    <row r="19" spans="2:7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2"/>
      <c r="AR19" s="20"/>
      <c r="BE19" s="327"/>
      <c r="BS19" s="17" t="s">
        <v>6</v>
      </c>
    </row>
    <row r="20" spans="2:71" ht="18.399999999999999"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19</v>
      </c>
      <c r="AO20" s="22"/>
      <c r="AP20" s="22"/>
      <c r="AQ20" s="22"/>
      <c r="AR20" s="20"/>
      <c r="BE20" s="327"/>
      <c r="BS20" s="17" t="s">
        <v>33</v>
      </c>
    </row>
    <row r="21" spans="2:7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27"/>
    </row>
    <row r="22" spans="2:7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27"/>
    </row>
    <row r="23" spans="2:71" ht="45" customHeight="1">
      <c r="B23" s="21"/>
      <c r="C23" s="22"/>
      <c r="D23" s="22"/>
      <c r="E23" s="351" t="s">
        <v>37</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22"/>
      <c r="AP23" s="22"/>
      <c r="AQ23" s="22"/>
      <c r="AR23" s="20"/>
      <c r="BE23" s="327"/>
    </row>
    <row r="24" spans="2:7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27"/>
    </row>
    <row r="25" spans="2:7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27"/>
    </row>
    <row r="26" spans="2:71" s="1" customFormat="1" ht="25.9" customHeight="1">
      <c r="B26" s="34"/>
      <c r="C26" s="35"/>
      <c r="D26" s="36" t="s">
        <v>38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28">
        <f>ROUND(AG54,2)</f>
        <v>0</v>
      </c>
      <c r="AL26" s="329"/>
      <c r="AM26" s="329"/>
      <c r="AN26" s="329"/>
      <c r="AO26" s="329"/>
      <c r="AP26" s="35"/>
      <c r="AQ26" s="35"/>
      <c r="AR26" s="38"/>
      <c r="BE26" s="327"/>
    </row>
    <row r="27" spans="2:71" s="1" customFormat="1" ht="6.95" customHeight="1">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27"/>
    </row>
    <row r="28" spans="2:71" s="1" customFormat="1" ht="11.25">
      <c r="B28" s="34"/>
      <c r="C28" s="35"/>
      <c r="D28" s="35"/>
      <c r="E28" s="35"/>
      <c r="F28" s="35"/>
      <c r="G28" s="35"/>
      <c r="H28" s="35"/>
      <c r="I28" s="35"/>
      <c r="J28" s="35"/>
      <c r="K28" s="35"/>
      <c r="L28" s="352" t="s">
        <v>39</v>
      </c>
      <c r="M28" s="352"/>
      <c r="N28" s="352"/>
      <c r="O28" s="352"/>
      <c r="P28" s="352"/>
      <c r="Q28" s="35"/>
      <c r="R28" s="35"/>
      <c r="S28" s="35"/>
      <c r="T28" s="35"/>
      <c r="U28" s="35"/>
      <c r="V28" s="35"/>
      <c r="W28" s="352" t="s">
        <v>40</v>
      </c>
      <c r="X28" s="352"/>
      <c r="Y28" s="352"/>
      <c r="Z28" s="352"/>
      <c r="AA28" s="352"/>
      <c r="AB28" s="352"/>
      <c r="AC28" s="352"/>
      <c r="AD28" s="352"/>
      <c r="AE28" s="352"/>
      <c r="AF28" s="35"/>
      <c r="AG28" s="35"/>
      <c r="AH28" s="35"/>
      <c r="AI28" s="35"/>
      <c r="AJ28" s="35"/>
      <c r="AK28" s="352" t="s">
        <v>41</v>
      </c>
      <c r="AL28" s="352"/>
      <c r="AM28" s="352"/>
      <c r="AN28" s="352"/>
      <c r="AO28" s="352"/>
      <c r="AP28" s="35"/>
      <c r="AQ28" s="35"/>
      <c r="AR28" s="38"/>
      <c r="BE28" s="327"/>
    </row>
    <row r="29" spans="2:71" s="2" customFormat="1" ht="14.45" customHeight="1">
      <c r="B29" s="39"/>
      <c r="C29" s="40"/>
      <c r="D29" s="29" t="s">
        <v>42</v>
      </c>
      <c r="E29" s="40"/>
      <c r="F29" s="29" t="s">
        <v>43</v>
      </c>
      <c r="G29" s="40"/>
      <c r="H29" s="40"/>
      <c r="I29" s="40"/>
      <c r="J29" s="40"/>
      <c r="K29" s="40"/>
      <c r="L29" s="353">
        <v>0.21</v>
      </c>
      <c r="M29" s="325"/>
      <c r="N29" s="325"/>
      <c r="O29" s="325"/>
      <c r="P29" s="325"/>
      <c r="Q29" s="40"/>
      <c r="R29" s="40"/>
      <c r="S29" s="40"/>
      <c r="T29" s="40"/>
      <c r="U29" s="40"/>
      <c r="V29" s="40"/>
      <c r="W29" s="324">
        <f>ROUND(AZ54, 2)</f>
        <v>0</v>
      </c>
      <c r="X29" s="325"/>
      <c r="Y29" s="325"/>
      <c r="Z29" s="325"/>
      <c r="AA29" s="325"/>
      <c r="AB29" s="325"/>
      <c r="AC29" s="325"/>
      <c r="AD29" s="325"/>
      <c r="AE29" s="325"/>
      <c r="AF29" s="40"/>
      <c r="AG29" s="40"/>
      <c r="AH29" s="40"/>
      <c r="AI29" s="40"/>
      <c r="AJ29" s="40"/>
      <c r="AK29" s="324">
        <f>ROUND(AV54, 2)</f>
        <v>0</v>
      </c>
      <c r="AL29" s="325"/>
      <c r="AM29" s="325"/>
      <c r="AN29" s="325"/>
      <c r="AO29" s="325"/>
      <c r="AP29" s="40"/>
      <c r="AQ29" s="40"/>
      <c r="AR29" s="41"/>
      <c r="BE29" s="327"/>
    </row>
    <row r="30" spans="2:71" s="2" customFormat="1" ht="14.45" customHeight="1">
      <c r="B30" s="39"/>
      <c r="C30" s="40"/>
      <c r="D30" s="40"/>
      <c r="E30" s="40"/>
      <c r="F30" s="29" t="s">
        <v>44</v>
      </c>
      <c r="G30" s="40"/>
      <c r="H30" s="40"/>
      <c r="I30" s="40"/>
      <c r="J30" s="40"/>
      <c r="K30" s="40"/>
      <c r="L30" s="353">
        <v>0.15</v>
      </c>
      <c r="M30" s="325"/>
      <c r="N30" s="325"/>
      <c r="O30" s="325"/>
      <c r="P30" s="325"/>
      <c r="Q30" s="40"/>
      <c r="R30" s="40"/>
      <c r="S30" s="40"/>
      <c r="T30" s="40"/>
      <c r="U30" s="40"/>
      <c r="V30" s="40"/>
      <c r="W30" s="324">
        <f>ROUND(BA54, 2)</f>
        <v>0</v>
      </c>
      <c r="X30" s="325"/>
      <c r="Y30" s="325"/>
      <c r="Z30" s="325"/>
      <c r="AA30" s="325"/>
      <c r="AB30" s="325"/>
      <c r="AC30" s="325"/>
      <c r="AD30" s="325"/>
      <c r="AE30" s="325"/>
      <c r="AF30" s="40"/>
      <c r="AG30" s="40"/>
      <c r="AH30" s="40"/>
      <c r="AI30" s="40"/>
      <c r="AJ30" s="40"/>
      <c r="AK30" s="324">
        <f>ROUND(AW54, 2)</f>
        <v>0</v>
      </c>
      <c r="AL30" s="325"/>
      <c r="AM30" s="325"/>
      <c r="AN30" s="325"/>
      <c r="AO30" s="325"/>
      <c r="AP30" s="40"/>
      <c r="AQ30" s="40"/>
      <c r="AR30" s="41"/>
      <c r="BE30" s="327"/>
    </row>
    <row r="31" spans="2:71" s="2" customFormat="1" ht="14.45" hidden="1" customHeight="1">
      <c r="B31" s="39"/>
      <c r="C31" s="40"/>
      <c r="D31" s="40"/>
      <c r="E31" s="40"/>
      <c r="F31" s="29" t="s">
        <v>45</v>
      </c>
      <c r="G31" s="40"/>
      <c r="H31" s="40"/>
      <c r="I31" s="40"/>
      <c r="J31" s="40"/>
      <c r="K31" s="40"/>
      <c r="L31" s="353">
        <v>0.21</v>
      </c>
      <c r="M31" s="325"/>
      <c r="N31" s="325"/>
      <c r="O31" s="325"/>
      <c r="P31" s="325"/>
      <c r="Q31" s="40"/>
      <c r="R31" s="40"/>
      <c r="S31" s="40"/>
      <c r="T31" s="40"/>
      <c r="U31" s="40"/>
      <c r="V31" s="40"/>
      <c r="W31" s="324">
        <f>ROUND(BB54, 2)</f>
        <v>0</v>
      </c>
      <c r="X31" s="325"/>
      <c r="Y31" s="325"/>
      <c r="Z31" s="325"/>
      <c r="AA31" s="325"/>
      <c r="AB31" s="325"/>
      <c r="AC31" s="325"/>
      <c r="AD31" s="325"/>
      <c r="AE31" s="325"/>
      <c r="AF31" s="40"/>
      <c r="AG31" s="40"/>
      <c r="AH31" s="40"/>
      <c r="AI31" s="40"/>
      <c r="AJ31" s="40"/>
      <c r="AK31" s="324">
        <v>0</v>
      </c>
      <c r="AL31" s="325"/>
      <c r="AM31" s="325"/>
      <c r="AN31" s="325"/>
      <c r="AO31" s="325"/>
      <c r="AP31" s="40"/>
      <c r="AQ31" s="40"/>
      <c r="AR31" s="41"/>
      <c r="BE31" s="327"/>
    </row>
    <row r="32" spans="2:71" s="2" customFormat="1" ht="14.45" hidden="1" customHeight="1">
      <c r="B32" s="39"/>
      <c r="C32" s="40"/>
      <c r="D32" s="40"/>
      <c r="E32" s="40"/>
      <c r="F32" s="29" t="s">
        <v>46</v>
      </c>
      <c r="G32" s="40"/>
      <c r="H32" s="40"/>
      <c r="I32" s="40"/>
      <c r="J32" s="40"/>
      <c r="K32" s="40"/>
      <c r="L32" s="353">
        <v>0.15</v>
      </c>
      <c r="M32" s="325"/>
      <c r="N32" s="325"/>
      <c r="O32" s="325"/>
      <c r="P32" s="325"/>
      <c r="Q32" s="40"/>
      <c r="R32" s="40"/>
      <c r="S32" s="40"/>
      <c r="T32" s="40"/>
      <c r="U32" s="40"/>
      <c r="V32" s="40"/>
      <c r="W32" s="324">
        <f>ROUND(BC54, 2)</f>
        <v>0</v>
      </c>
      <c r="X32" s="325"/>
      <c r="Y32" s="325"/>
      <c r="Z32" s="325"/>
      <c r="AA32" s="325"/>
      <c r="AB32" s="325"/>
      <c r="AC32" s="325"/>
      <c r="AD32" s="325"/>
      <c r="AE32" s="325"/>
      <c r="AF32" s="40"/>
      <c r="AG32" s="40"/>
      <c r="AH32" s="40"/>
      <c r="AI32" s="40"/>
      <c r="AJ32" s="40"/>
      <c r="AK32" s="324">
        <v>0</v>
      </c>
      <c r="AL32" s="325"/>
      <c r="AM32" s="325"/>
      <c r="AN32" s="325"/>
      <c r="AO32" s="325"/>
      <c r="AP32" s="40"/>
      <c r="AQ32" s="40"/>
      <c r="AR32" s="41"/>
      <c r="BE32" s="327"/>
    </row>
    <row r="33" spans="2:44" s="2" customFormat="1" ht="14.45" hidden="1" customHeight="1">
      <c r="B33" s="39"/>
      <c r="C33" s="40"/>
      <c r="D33" s="40"/>
      <c r="E33" s="40"/>
      <c r="F33" s="29" t="s">
        <v>47</v>
      </c>
      <c r="G33" s="40"/>
      <c r="H33" s="40"/>
      <c r="I33" s="40"/>
      <c r="J33" s="40"/>
      <c r="K33" s="40"/>
      <c r="L33" s="353">
        <v>0</v>
      </c>
      <c r="M33" s="325"/>
      <c r="N33" s="325"/>
      <c r="O33" s="325"/>
      <c r="P33" s="325"/>
      <c r="Q33" s="40"/>
      <c r="R33" s="40"/>
      <c r="S33" s="40"/>
      <c r="T33" s="40"/>
      <c r="U33" s="40"/>
      <c r="V33" s="40"/>
      <c r="W33" s="324">
        <f>ROUND(BD54, 2)</f>
        <v>0</v>
      </c>
      <c r="X33" s="325"/>
      <c r="Y33" s="325"/>
      <c r="Z33" s="325"/>
      <c r="AA33" s="325"/>
      <c r="AB33" s="325"/>
      <c r="AC33" s="325"/>
      <c r="AD33" s="325"/>
      <c r="AE33" s="325"/>
      <c r="AF33" s="40"/>
      <c r="AG33" s="40"/>
      <c r="AH33" s="40"/>
      <c r="AI33" s="40"/>
      <c r="AJ33" s="40"/>
      <c r="AK33" s="324">
        <v>0</v>
      </c>
      <c r="AL33" s="325"/>
      <c r="AM33" s="325"/>
      <c r="AN33" s="325"/>
      <c r="AO33" s="325"/>
      <c r="AP33" s="40"/>
      <c r="AQ33" s="40"/>
      <c r="AR33" s="41"/>
    </row>
    <row r="34" spans="2:44" s="1" customFormat="1" ht="6.95" customHeight="1">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row>
    <row r="35" spans="2:44" s="1" customFormat="1" ht="25.9" customHeight="1">
      <c r="B35" s="34"/>
      <c r="C35" s="42"/>
      <c r="D35" s="43" t="s">
        <v>48</v>
      </c>
      <c r="E35" s="44"/>
      <c r="F35" s="44"/>
      <c r="G35" s="44"/>
      <c r="H35" s="44"/>
      <c r="I35" s="44"/>
      <c r="J35" s="44"/>
      <c r="K35" s="44"/>
      <c r="L35" s="44"/>
      <c r="M35" s="44"/>
      <c r="N35" s="44"/>
      <c r="O35" s="44"/>
      <c r="P35" s="44"/>
      <c r="Q35" s="44"/>
      <c r="R35" s="44"/>
      <c r="S35" s="44"/>
      <c r="T35" s="45" t="s">
        <v>49</v>
      </c>
      <c r="U35" s="44"/>
      <c r="V35" s="44"/>
      <c r="W35" s="44"/>
      <c r="X35" s="330" t="s">
        <v>50</v>
      </c>
      <c r="Y35" s="331"/>
      <c r="Z35" s="331"/>
      <c r="AA35" s="331"/>
      <c r="AB35" s="331"/>
      <c r="AC35" s="44"/>
      <c r="AD35" s="44"/>
      <c r="AE35" s="44"/>
      <c r="AF35" s="44"/>
      <c r="AG35" s="44"/>
      <c r="AH35" s="44"/>
      <c r="AI35" s="44"/>
      <c r="AJ35" s="44"/>
      <c r="AK35" s="332">
        <f>SUM(AK26:AK33)</f>
        <v>0</v>
      </c>
      <c r="AL35" s="331"/>
      <c r="AM35" s="331"/>
      <c r="AN35" s="331"/>
      <c r="AO35" s="333"/>
      <c r="AP35" s="42"/>
      <c r="AQ35" s="42"/>
      <c r="AR35" s="38"/>
    </row>
    <row r="36" spans="2:44" s="1" customFormat="1" ht="6.9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row>
    <row r="37" spans="2:44" s="1" customFormat="1" ht="6.95" customHeight="1">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row>
    <row r="41" spans="2:44" s="1" customFormat="1" ht="6.95" customHeight="1">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row>
    <row r="42" spans="2:44" s="1" customFormat="1" ht="24.95" customHeight="1">
      <c r="B42" s="34"/>
      <c r="C42" s="23" t="s">
        <v>51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row>
    <row r="43" spans="2:44" s="1" customFormat="1" ht="6.9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row>
    <row r="44" spans="2:44" s="1" customFormat="1" ht="12" customHeight="1">
      <c r="B44" s="34"/>
      <c r="C44" s="29" t="s">
        <v>13</v>
      </c>
      <c r="D44" s="35"/>
      <c r="E44" s="35"/>
      <c r="F44" s="35"/>
      <c r="G44" s="35"/>
      <c r="H44" s="35"/>
      <c r="I44" s="35"/>
      <c r="J44" s="35"/>
      <c r="K44" s="35"/>
      <c r="L44" s="35" t="str">
        <f>K5</f>
        <v>999615-R01</v>
      </c>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8"/>
    </row>
    <row r="45" spans="2:44" s="3" customFormat="1" ht="36.950000000000003" customHeight="1">
      <c r="B45" s="50"/>
      <c r="C45" s="51" t="s">
        <v>16</v>
      </c>
      <c r="D45" s="52"/>
      <c r="E45" s="52"/>
      <c r="F45" s="52"/>
      <c r="G45" s="52"/>
      <c r="H45" s="52"/>
      <c r="I45" s="52"/>
      <c r="J45" s="52"/>
      <c r="K45" s="52"/>
      <c r="L45" s="343" t="str">
        <f>K6</f>
        <v>Horoměřická S 071 - most, Praha 6, č. akce 999615 - Revize č.01</v>
      </c>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AP45" s="52"/>
      <c r="AQ45" s="52"/>
      <c r="AR45" s="53"/>
    </row>
    <row r="46" spans="2:44" s="1" customFormat="1" ht="6.95" customHeight="1">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row>
    <row r="47" spans="2:44" s="1" customFormat="1" ht="12" customHeight="1">
      <c r="B47" s="34"/>
      <c r="C47" s="29" t="s">
        <v>21</v>
      </c>
      <c r="D47" s="35"/>
      <c r="E47" s="35"/>
      <c r="F47" s="35"/>
      <c r="G47" s="35"/>
      <c r="H47" s="35"/>
      <c r="I47" s="35"/>
      <c r="J47" s="35"/>
      <c r="K47" s="35"/>
      <c r="L47" s="54" t="str">
        <f>IF(K8="","",K8)</f>
        <v>ul. Horoměřická / Pod Habrovkou</v>
      </c>
      <c r="M47" s="35"/>
      <c r="N47" s="35"/>
      <c r="O47" s="35"/>
      <c r="P47" s="35"/>
      <c r="Q47" s="35"/>
      <c r="R47" s="35"/>
      <c r="S47" s="35"/>
      <c r="T47" s="35"/>
      <c r="U47" s="35"/>
      <c r="V47" s="35"/>
      <c r="W47" s="35"/>
      <c r="X47" s="35"/>
      <c r="Y47" s="35"/>
      <c r="Z47" s="35"/>
      <c r="AA47" s="35"/>
      <c r="AB47" s="35"/>
      <c r="AC47" s="35"/>
      <c r="AD47" s="35"/>
      <c r="AE47" s="35"/>
      <c r="AF47" s="35"/>
      <c r="AG47" s="35"/>
      <c r="AH47" s="35"/>
      <c r="AI47" s="29" t="s">
        <v>23</v>
      </c>
      <c r="AJ47" s="35"/>
      <c r="AK47" s="35"/>
      <c r="AL47" s="35"/>
      <c r="AM47" s="345" t="str">
        <f>IF(AN8= "","",AN8)</f>
        <v>28. 1. 2019</v>
      </c>
      <c r="AN47" s="345"/>
      <c r="AO47" s="35"/>
      <c r="AP47" s="35"/>
      <c r="AQ47" s="35"/>
      <c r="AR47" s="38"/>
    </row>
    <row r="48" spans="2:44" s="1" customFormat="1" ht="6.95" customHeight="1">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row>
    <row r="49" spans="1:91" s="1" customFormat="1" ht="13.7" customHeight="1">
      <c r="B49" s="34"/>
      <c r="C49" s="29" t="s">
        <v>25</v>
      </c>
      <c r="D49" s="35"/>
      <c r="E49" s="35"/>
      <c r="F49" s="35"/>
      <c r="G49" s="35"/>
      <c r="H49" s="35"/>
      <c r="I49" s="35"/>
      <c r="J49" s="35"/>
      <c r="K49" s="35"/>
      <c r="L49" s="35" t="str">
        <f>IF(E11= "","",E11)</f>
        <v>TSK hl.m. Prahy, a.s.</v>
      </c>
      <c r="M49" s="35"/>
      <c r="N49" s="35"/>
      <c r="O49" s="35"/>
      <c r="P49" s="35"/>
      <c r="Q49" s="35"/>
      <c r="R49" s="35"/>
      <c r="S49" s="35"/>
      <c r="T49" s="35"/>
      <c r="U49" s="35"/>
      <c r="V49" s="35"/>
      <c r="W49" s="35"/>
      <c r="X49" s="35"/>
      <c r="Y49" s="35"/>
      <c r="Z49" s="35"/>
      <c r="AA49" s="35"/>
      <c r="AB49" s="35"/>
      <c r="AC49" s="35"/>
      <c r="AD49" s="35"/>
      <c r="AE49" s="35"/>
      <c r="AF49" s="35"/>
      <c r="AG49" s="35"/>
      <c r="AH49" s="35"/>
      <c r="AI49" s="29" t="s">
        <v>31</v>
      </c>
      <c r="AJ49" s="35"/>
      <c r="AK49" s="35"/>
      <c r="AL49" s="35"/>
      <c r="AM49" s="341" t="str">
        <f>IF(E17="","",E17)</f>
        <v>AGA Letiště, spol. s r.o.</v>
      </c>
      <c r="AN49" s="342"/>
      <c r="AO49" s="342"/>
      <c r="AP49" s="342"/>
      <c r="AQ49" s="35"/>
      <c r="AR49" s="38"/>
      <c r="AS49" s="335" t="s">
        <v>52</v>
      </c>
      <c r="AT49" s="336"/>
      <c r="AU49" s="56"/>
      <c r="AV49" s="56"/>
      <c r="AW49" s="56"/>
      <c r="AX49" s="56"/>
      <c r="AY49" s="56"/>
      <c r="AZ49" s="56"/>
      <c r="BA49" s="56"/>
      <c r="BB49" s="56"/>
      <c r="BC49" s="56"/>
      <c r="BD49" s="57"/>
    </row>
    <row r="50" spans="1:91" s="1" customFormat="1" ht="13.7" customHeight="1">
      <c r="B50" s="34"/>
      <c r="C50" s="29" t="s">
        <v>29</v>
      </c>
      <c r="D50" s="35"/>
      <c r="E50" s="35"/>
      <c r="F50" s="35"/>
      <c r="G50" s="35"/>
      <c r="H50" s="35"/>
      <c r="I50" s="35"/>
      <c r="J50" s="35"/>
      <c r="K50" s="35"/>
      <c r="L50" s="35" t="str">
        <f>IF(E14= "Vyplň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9" t="s">
        <v>34</v>
      </c>
      <c r="AJ50" s="35"/>
      <c r="AK50" s="35"/>
      <c r="AL50" s="35"/>
      <c r="AM50" s="341" t="str">
        <f>IF(E20="","",E20)</f>
        <v xml:space="preserve"> </v>
      </c>
      <c r="AN50" s="342"/>
      <c r="AO50" s="342"/>
      <c r="AP50" s="342"/>
      <c r="AQ50" s="35"/>
      <c r="AR50" s="38"/>
      <c r="AS50" s="337"/>
      <c r="AT50" s="338"/>
      <c r="AU50" s="58"/>
      <c r="AV50" s="58"/>
      <c r="AW50" s="58"/>
      <c r="AX50" s="58"/>
      <c r="AY50" s="58"/>
      <c r="AZ50" s="58"/>
      <c r="BA50" s="58"/>
      <c r="BB50" s="58"/>
      <c r="BC50" s="58"/>
      <c r="BD50" s="59"/>
    </row>
    <row r="51" spans="1:91" s="1" customFormat="1" ht="10.9" customHeight="1">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39"/>
      <c r="AT51" s="340"/>
      <c r="AU51" s="60"/>
      <c r="AV51" s="60"/>
      <c r="AW51" s="60"/>
      <c r="AX51" s="60"/>
      <c r="AY51" s="60"/>
      <c r="AZ51" s="60"/>
      <c r="BA51" s="60"/>
      <c r="BB51" s="60"/>
      <c r="BC51" s="60"/>
      <c r="BD51" s="61"/>
    </row>
    <row r="52" spans="1:91" s="1" customFormat="1" ht="29.25" customHeight="1">
      <c r="B52" s="34"/>
      <c r="C52" s="366" t="s">
        <v>53</v>
      </c>
      <c r="D52" s="359"/>
      <c r="E52" s="359"/>
      <c r="F52" s="359"/>
      <c r="G52" s="359"/>
      <c r="H52" s="62"/>
      <c r="I52" s="358" t="s">
        <v>54</v>
      </c>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60" t="s">
        <v>55</v>
      </c>
      <c r="AH52" s="359"/>
      <c r="AI52" s="359"/>
      <c r="AJ52" s="359"/>
      <c r="AK52" s="359"/>
      <c r="AL52" s="359"/>
      <c r="AM52" s="359"/>
      <c r="AN52" s="358" t="s">
        <v>56</v>
      </c>
      <c r="AO52" s="359"/>
      <c r="AP52" s="359"/>
      <c r="AQ52" s="63" t="s">
        <v>57</v>
      </c>
      <c r="AR52" s="38"/>
      <c r="AS52" s="64" t="s">
        <v>58</v>
      </c>
      <c r="AT52" s="65" t="s">
        <v>59</v>
      </c>
      <c r="AU52" s="65" t="s">
        <v>60</v>
      </c>
      <c r="AV52" s="65" t="s">
        <v>61</v>
      </c>
      <c r="AW52" s="65" t="s">
        <v>62</v>
      </c>
      <c r="AX52" s="65" t="s">
        <v>63</v>
      </c>
      <c r="AY52" s="65" t="s">
        <v>64</v>
      </c>
      <c r="AZ52" s="65" t="s">
        <v>65</v>
      </c>
      <c r="BA52" s="65" t="s">
        <v>66</v>
      </c>
      <c r="BB52" s="65" t="s">
        <v>67</v>
      </c>
      <c r="BC52" s="65" t="s">
        <v>68</v>
      </c>
      <c r="BD52" s="66" t="s">
        <v>69</v>
      </c>
    </row>
    <row r="53" spans="1:91" s="1" customFormat="1" ht="10.9" customHeight="1">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67"/>
      <c r="AT53" s="68"/>
      <c r="AU53" s="68"/>
      <c r="AV53" s="68"/>
      <c r="AW53" s="68"/>
      <c r="AX53" s="68"/>
      <c r="AY53" s="68"/>
      <c r="AZ53" s="68"/>
      <c r="BA53" s="68"/>
      <c r="BB53" s="68"/>
      <c r="BC53" s="68"/>
      <c r="BD53" s="69"/>
    </row>
    <row r="54" spans="1:91" s="4" customFormat="1" ht="32.450000000000003" customHeight="1">
      <c r="B54" s="70"/>
      <c r="C54" s="71" t="s">
        <v>70</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364">
        <f>ROUND(AG55+SUM(AG57:AG62),2)</f>
        <v>0</v>
      </c>
      <c r="AH54" s="364"/>
      <c r="AI54" s="364"/>
      <c r="AJ54" s="364"/>
      <c r="AK54" s="364"/>
      <c r="AL54" s="364"/>
      <c r="AM54" s="364"/>
      <c r="AN54" s="365">
        <f t="shared" ref="AN54:AN62" si="0">SUM(AG54,AT54)</f>
        <v>0</v>
      </c>
      <c r="AO54" s="365"/>
      <c r="AP54" s="365"/>
      <c r="AQ54" s="74" t="s">
        <v>19</v>
      </c>
      <c r="AR54" s="75"/>
      <c r="AS54" s="76">
        <f>ROUND(AS55+SUM(AS57:AS62),2)</f>
        <v>0</v>
      </c>
      <c r="AT54" s="77">
        <f t="shared" ref="AT54:AT62" si="1">ROUND(SUM(AV54:AW54),2)</f>
        <v>0</v>
      </c>
      <c r="AU54" s="78">
        <f>ROUND(AU55+SUM(AU57:AU62),5)</f>
        <v>0</v>
      </c>
      <c r="AV54" s="77">
        <f>ROUND(AZ54*L29,2)</f>
        <v>0</v>
      </c>
      <c r="AW54" s="77">
        <f>ROUND(BA54*L30,2)</f>
        <v>0</v>
      </c>
      <c r="AX54" s="77">
        <f>ROUND(BB54*L29,2)</f>
        <v>0</v>
      </c>
      <c r="AY54" s="77">
        <f>ROUND(BC54*L30,2)</f>
        <v>0</v>
      </c>
      <c r="AZ54" s="77">
        <f>ROUND(AZ55+SUM(AZ57:AZ62),2)</f>
        <v>0</v>
      </c>
      <c r="BA54" s="77">
        <f>ROUND(BA55+SUM(BA57:BA62),2)</f>
        <v>0</v>
      </c>
      <c r="BB54" s="77">
        <f>ROUND(BB55+SUM(BB57:BB62),2)</f>
        <v>0</v>
      </c>
      <c r="BC54" s="77">
        <f>ROUND(BC55+SUM(BC57:BC62),2)</f>
        <v>0</v>
      </c>
      <c r="BD54" s="79">
        <f>ROUND(BD55+SUM(BD57:BD62),2)</f>
        <v>0</v>
      </c>
      <c r="BS54" s="80" t="s">
        <v>71</v>
      </c>
      <c r="BT54" s="80" t="s">
        <v>72</v>
      </c>
      <c r="BU54" s="81" t="s">
        <v>73</v>
      </c>
      <c r="BV54" s="80" t="s">
        <v>74</v>
      </c>
      <c r="BW54" s="80" t="s">
        <v>5</v>
      </c>
      <c r="BX54" s="80" t="s">
        <v>75</v>
      </c>
      <c r="CL54" s="80" t="s">
        <v>19</v>
      </c>
    </row>
    <row r="55" spans="1:91" s="5" customFormat="1" ht="16.5" customHeight="1">
      <c r="B55" s="82"/>
      <c r="C55" s="83"/>
      <c r="D55" s="356" t="s">
        <v>76</v>
      </c>
      <c r="E55" s="356"/>
      <c r="F55" s="356"/>
      <c r="G55" s="356"/>
      <c r="H55" s="356"/>
      <c r="I55" s="84"/>
      <c r="J55" s="356" t="s">
        <v>77</v>
      </c>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61">
        <f>ROUND(AG56,2)</f>
        <v>0</v>
      </c>
      <c r="AH55" s="355"/>
      <c r="AI55" s="355"/>
      <c r="AJ55" s="355"/>
      <c r="AK55" s="355"/>
      <c r="AL55" s="355"/>
      <c r="AM55" s="355"/>
      <c r="AN55" s="354">
        <f t="shared" si="0"/>
        <v>0</v>
      </c>
      <c r="AO55" s="355"/>
      <c r="AP55" s="355"/>
      <c r="AQ55" s="85" t="s">
        <v>78</v>
      </c>
      <c r="AR55" s="86"/>
      <c r="AS55" s="87">
        <f>ROUND(AS56,2)</f>
        <v>0</v>
      </c>
      <c r="AT55" s="88">
        <f t="shared" si="1"/>
        <v>0</v>
      </c>
      <c r="AU55" s="89">
        <f>ROUND(AU56,5)</f>
        <v>0</v>
      </c>
      <c r="AV55" s="88">
        <f>ROUND(AZ55*L29,2)</f>
        <v>0</v>
      </c>
      <c r="AW55" s="88">
        <f>ROUND(BA55*L30,2)</f>
        <v>0</v>
      </c>
      <c r="AX55" s="88">
        <f>ROUND(BB55*L29,2)</f>
        <v>0</v>
      </c>
      <c r="AY55" s="88">
        <f>ROUND(BC55*L30,2)</f>
        <v>0</v>
      </c>
      <c r="AZ55" s="88">
        <f>ROUND(AZ56,2)</f>
        <v>0</v>
      </c>
      <c r="BA55" s="88">
        <f>ROUND(BA56,2)</f>
        <v>0</v>
      </c>
      <c r="BB55" s="88">
        <f>ROUND(BB56,2)</f>
        <v>0</v>
      </c>
      <c r="BC55" s="88">
        <f>ROUND(BC56,2)</f>
        <v>0</v>
      </c>
      <c r="BD55" s="90">
        <f>ROUND(BD56,2)</f>
        <v>0</v>
      </c>
      <c r="BS55" s="91" t="s">
        <v>71</v>
      </c>
      <c r="BT55" s="91" t="s">
        <v>79</v>
      </c>
      <c r="BU55" s="91" t="s">
        <v>73</v>
      </c>
      <c r="BV55" s="91" t="s">
        <v>74</v>
      </c>
      <c r="BW55" s="91" t="s">
        <v>80</v>
      </c>
      <c r="BX55" s="91" t="s">
        <v>5</v>
      </c>
      <c r="CL55" s="91" t="s">
        <v>19</v>
      </c>
      <c r="CM55" s="91" t="s">
        <v>81</v>
      </c>
    </row>
    <row r="56" spans="1:91" s="6" customFormat="1" ht="16.5" customHeight="1">
      <c r="A56" s="92" t="s">
        <v>82</v>
      </c>
      <c r="B56" s="93"/>
      <c r="C56" s="94"/>
      <c r="D56" s="94"/>
      <c r="E56" s="357" t="s">
        <v>83</v>
      </c>
      <c r="F56" s="357"/>
      <c r="G56" s="357"/>
      <c r="H56" s="357"/>
      <c r="I56" s="357"/>
      <c r="J56" s="94"/>
      <c r="K56" s="357" t="s">
        <v>84</v>
      </c>
      <c r="L56" s="357"/>
      <c r="M56" s="357"/>
      <c r="N56" s="357"/>
      <c r="O56" s="357"/>
      <c r="P56" s="357"/>
      <c r="Q56" s="357"/>
      <c r="R56" s="357"/>
      <c r="S56" s="357"/>
      <c r="T56" s="357"/>
      <c r="U56" s="357"/>
      <c r="V56" s="357"/>
      <c r="W56" s="357"/>
      <c r="X56" s="357"/>
      <c r="Y56" s="357"/>
      <c r="Z56" s="357"/>
      <c r="AA56" s="357"/>
      <c r="AB56" s="357"/>
      <c r="AC56" s="357"/>
      <c r="AD56" s="357"/>
      <c r="AE56" s="357"/>
      <c r="AF56" s="357"/>
      <c r="AG56" s="362">
        <f>'SO 01.1 - Sejmutí ornice'!J32</f>
        <v>0</v>
      </c>
      <c r="AH56" s="363"/>
      <c r="AI56" s="363"/>
      <c r="AJ56" s="363"/>
      <c r="AK56" s="363"/>
      <c r="AL56" s="363"/>
      <c r="AM56" s="363"/>
      <c r="AN56" s="362">
        <f t="shared" si="0"/>
        <v>0</v>
      </c>
      <c r="AO56" s="363"/>
      <c r="AP56" s="363"/>
      <c r="AQ56" s="95" t="s">
        <v>85</v>
      </c>
      <c r="AR56" s="96"/>
      <c r="AS56" s="97">
        <v>0</v>
      </c>
      <c r="AT56" s="98">
        <f t="shared" si="1"/>
        <v>0</v>
      </c>
      <c r="AU56" s="99">
        <f>'SO 01.1 - Sejmutí ornice'!P87</f>
        <v>0</v>
      </c>
      <c r="AV56" s="98">
        <f>'SO 01.1 - Sejmutí ornice'!J35</f>
        <v>0</v>
      </c>
      <c r="AW56" s="98">
        <f>'SO 01.1 - Sejmutí ornice'!J36</f>
        <v>0</v>
      </c>
      <c r="AX56" s="98">
        <f>'SO 01.1 - Sejmutí ornice'!J37</f>
        <v>0</v>
      </c>
      <c r="AY56" s="98">
        <f>'SO 01.1 - Sejmutí ornice'!J38</f>
        <v>0</v>
      </c>
      <c r="AZ56" s="98">
        <f>'SO 01.1 - Sejmutí ornice'!F35</f>
        <v>0</v>
      </c>
      <c r="BA56" s="98">
        <f>'SO 01.1 - Sejmutí ornice'!F36</f>
        <v>0</v>
      </c>
      <c r="BB56" s="98">
        <f>'SO 01.1 - Sejmutí ornice'!F37</f>
        <v>0</v>
      </c>
      <c r="BC56" s="98">
        <f>'SO 01.1 - Sejmutí ornice'!F38</f>
        <v>0</v>
      </c>
      <c r="BD56" s="100">
        <f>'SO 01.1 - Sejmutí ornice'!F39</f>
        <v>0</v>
      </c>
      <c r="BT56" s="101" t="s">
        <v>81</v>
      </c>
      <c r="BV56" s="101" t="s">
        <v>74</v>
      </c>
      <c r="BW56" s="101" t="s">
        <v>86</v>
      </c>
      <c r="BX56" s="101" t="s">
        <v>80</v>
      </c>
      <c r="CL56" s="101" t="s">
        <v>19</v>
      </c>
    </row>
    <row r="57" spans="1:91" s="5" customFormat="1" ht="16.5" customHeight="1">
      <c r="A57" s="92" t="s">
        <v>82</v>
      </c>
      <c r="B57" s="82"/>
      <c r="C57" s="83"/>
      <c r="D57" s="356" t="s">
        <v>87</v>
      </c>
      <c r="E57" s="356"/>
      <c r="F57" s="356"/>
      <c r="G57" s="356"/>
      <c r="H57" s="356"/>
      <c r="I57" s="84"/>
      <c r="J57" s="356" t="s">
        <v>88</v>
      </c>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4">
        <f>'SO 02 - Demolice'!J30</f>
        <v>0</v>
      </c>
      <c r="AH57" s="355"/>
      <c r="AI57" s="355"/>
      <c r="AJ57" s="355"/>
      <c r="AK57" s="355"/>
      <c r="AL57" s="355"/>
      <c r="AM57" s="355"/>
      <c r="AN57" s="354">
        <f t="shared" si="0"/>
        <v>0</v>
      </c>
      <c r="AO57" s="355"/>
      <c r="AP57" s="355"/>
      <c r="AQ57" s="85" t="s">
        <v>78</v>
      </c>
      <c r="AR57" s="86"/>
      <c r="AS57" s="87">
        <v>0</v>
      </c>
      <c r="AT57" s="88">
        <f t="shared" si="1"/>
        <v>0</v>
      </c>
      <c r="AU57" s="89">
        <f>'SO 02 - Demolice'!P83</f>
        <v>0</v>
      </c>
      <c r="AV57" s="88">
        <f>'SO 02 - Demolice'!J33</f>
        <v>0</v>
      </c>
      <c r="AW57" s="88">
        <f>'SO 02 - Demolice'!J34</f>
        <v>0</v>
      </c>
      <c r="AX57" s="88">
        <f>'SO 02 - Demolice'!J35</f>
        <v>0</v>
      </c>
      <c r="AY57" s="88">
        <f>'SO 02 - Demolice'!J36</f>
        <v>0</v>
      </c>
      <c r="AZ57" s="88">
        <f>'SO 02 - Demolice'!F33</f>
        <v>0</v>
      </c>
      <c r="BA57" s="88">
        <f>'SO 02 - Demolice'!F34</f>
        <v>0</v>
      </c>
      <c r="BB57" s="88">
        <f>'SO 02 - Demolice'!F35</f>
        <v>0</v>
      </c>
      <c r="BC57" s="88">
        <f>'SO 02 - Demolice'!F36</f>
        <v>0</v>
      </c>
      <c r="BD57" s="90">
        <f>'SO 02 - Demolice'!F37</f>
        <v>0</v>
      </c>
      <c r="BT57" s="91" t="s">
        <v>79</v>
      </c>
      <c r="BV57" s="91" t="s">
        <v>74</v>
      </c>
      <c r="BW57" s="91" t="s">
        <v>89</v>
      </c>
      <c r="BX57" s="91" t="s">
        <v>5</v>
      </c>
      <c r="CL57" s="91" t="s">
        <v>19</v>
      </c>
      <c r="CM57" s="91" t="s">
        <v>81</v>
      </c>
    </row>
    <row r="58" spans="1:91" s="5" customFormat="1" ht="16.5" customHeight="1">
      <c r="A58" s="92" t="s">
        <v>82</v>
      </c>
      <c r="B58" s="82"/>
      <c r="C58" s="83"/>
      <c r="D58" s="356" t="s">
        <v>90</v>
      </c>
      <c r="E58" s="356"/>
      <c r="F58" s="356"/>
      <c r="G58" s="356"/>
      <c r="H58" s="356"/>
      <c r="I58" s="84"/>
      <c r="J58" s="356" t="s">
        <v>91</v>
      </c>
      <c r="K58" s="356"/>
      <c r="L58" s="356"/>
      <c r="M58" s="356"/>
      <c r="N58" s="356"/>
      <c r="O58" s="356"/>
      <c r="P58" s="356"/>
      <c r="Q58" s="356"/>
      <c r="R58" s="356"/>
      <c r="S58" s="356"/>
      <c r="T58" s="356"/>
      <c r="U58" s="356"/>
      <c r="V58" s="356"/>
      <c r="W58" s="356"/>
      <c r="X58" s="356"/>
      <c r="Y58" s="356"/>
      <c r="Z58" s="356"/>
      <c r="AA58" s="356"/>
      <c r="AB58" s="356"/>
      <c r="AC58" s="356"/>
      <c r="AD58" s="356"/>
      <c r="AE58" s="356"/>
      <c r="AF58" s="356"/>
      <c r="AG58" s="354">
        <f>'SO 24 - Komunikace a zpev...'!J30</f>
        <v>0</v>
      </c>
      <c r="AH58" s="355"/>
      <c r="AI58" s="355"/>
      <c r="AJ58" s="355"/>
      <c r="AK58" s="355"/>
      <c r="AL58" s="355"/>
      <c r="AM58" s="355"/>
      <c r="AN58" s="354">
        <f t="shared" si="0"/>
        <v>0</v>
      </c>
      <c r="AO58" s="355"/>
      <c r="AP58" s="355"/>
      <c r="AQ58" s="85" t="s">
        <v>78</v>
      </c>
      <c r="AR58" s="86"/>
      <c r="AS58" s="87">
        <v>0</v>
      </c>
      <c r="AT58" s="88">
        <f t="shared" si="1"/>
        <v>0</v>
      </c>
      <c r="AU58" s="89">
        <f>'SO 24 - Komunikace a zpev...'!P87</f>
        <v>0</v>
      </c>
      <c r="AV58" s="88">
        <f>'SO 24 - Komunikace a zpev...'!J33</f>
        <v>0</v>
      </c>
      <c r="AW58" s="88">
        <f>'SO 24 - Komunikace a zpev...'!J34</f>
        <v>0</v>
      </c>
      <c r="AX58" s="88">
        <f>'SO 24 - Komunikace a zpev...'!J35</f>
        <v>0</v>
      </c>
      <c r="AY58" s="88">
        <f>'SO 24 - Komunikace a zpev...'!J36</f>
        <v>0</v>
      </c>
      <c r="AZ58" s="88">
        <f>'SO 24 - Komunikace a zpev...'!F33</f>
        <v>0</v>
      </c>
      <c r="BA58" s="88">
        <f>'SO 24 - Komunikace a zpev...'!F34</f>
        <v>0</v>
      </c>
      <c r="BB58" s="88">
        <f>'SO 24 - Komunikace a zpev...'!F35</f>
        <v>0</v>
      </c>
      <c r="BC58" s="88">
        <f>'SO 24 - Komunikace a zpev...'!F36</f>
        <v>0</v>
      </c>
      <c r="BD58" s="90">
        <f>'SO 24 - Komunikace a zpev...'!F37</f>
        <v>0</v>
      </c>
      <c r="BT58" s="91" t="s">
        <v>79</v>
      </c>
      <c r="BV58" s="91" t="s">
        <v>74</v>
      </c>
      <c r="BW58" s="91" t="s">
        <v>92</v>
      </c>
      <c r="BX58" s="91" t="s">
        <v>5</v>
      </c>
      <c r="CL58" s="91" t="s">
        <v>19</v>
      </c>
      <c r="CM58" s="91" t="s">
        <v>81</v>
      </c>
    </row>
    <row r="59" spans="1:91" s="5" customFormat="1" ht="16.5" customHeight="1">
      <c r="A59" s="92" t="s">
        <v>82</v>
      </c>
      <c r="B59" s="82"/>
      <c r="C59" s="83"/>
      <c r="D59" s="356" t="s">
        <v>93</v>
      </c>
      <c r="E59" s="356"/>
      <c r="F59" s="356"/>
      <c r="G59" s="356"/>
      <c r="H59" s="356"/>
      <c r="I59" s="84"/>
      <c r="J59" s="356" t="s">
        <v>94</v>
      </c>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4">
        <f>'SO 25 - Sadové úpravy'!J30</f>
        <v>0</v>
      </c>
      <c r="AH59" s="355"/>
      <c r="AI59" s="355"/>
      <c r="AJ59" s="355"/>
      <c r="AK59" s="355"/>
      <c r="AL59" s="355"/>
      <c r="AM59" s="355"/>
      <c r="AN59" s="354">
        <f t="shared" si="0"/>
        <v>0</v>
      </c>
      <c r="AO59" s="355"/>
      <c r="AP59" s="355"/>
      <c r="AQ59" s="85" t="s">
        <v>78</v>
      </c>
      <c r="AR59" s="86"/>
      <c r="AS59" s="87">
        <v>0</v>
      </c>
      <c r="AT59" s="88">
        <f t="shared" si="1"/>
        <v>0</v>
      </c>
      <c r="AU59" s="89">
        <f>'SO 25 - Sadové úpravy'!P81</f>
        <v>0</v>
      </c>
      <c r="AV59" s="88">
        <f>'SO 25 - Sadové úpravy'!J33</f>
        <v>0</v>
      </c>
      <c r="AW59" s="88">
        <f>'SO 25 - Sadové úpravy'!J34</f>
        <v>0</v>
      </c>
      <c r="AX59" s="88">
        <f>'SO 25 - Sadové úpravy'!J35</f>
        <v>0</v>
      </c>
      <c r="AY59" s="88">
        <f>'SO 25 - Sadové úpravy'!J36</f>
        <v>0</v>
      </c>
      <c r="AZ59" s="88">
        <f>'SO 25 - Sadové úpravy'!F33</f>
        <v>0</v>
      </c>
      <c r="BA59" s="88">
        <f>'SO 25 - Sadové úpravy'!F34</f>
        <v>0</v>
      </c>
      <c r="BB59" s="88">
        <f>'SO 25 - Sadové úpravy'!F35</f>
        <v>0</v>
      </c>
      <c r="BC59" s="88">
        <f>'SO 25 - Sadové úpravy'!F36</f>
        <v>0</v>
      </c>
      <c r="BD59" s="90">
        <f>'SO 25 - Sadové úpravy'!F37</f>
        <v>0</v>
      </c>
      <c r="BT59" s="91" t="s">
        <v>79</v>
      </c>
      <c r="BV59" s="91" t="s">
        <v>74</v>
      </c>
      <c r="BW59" s="91" t="s">
        <v>95</v>
      </c>
      <c r="BX59" s="91" t="s">
        <v>5</v>
      </c>
      <c r="CL59" s="91" t="s">
        <v>19</v>
      </c>
      <c r="CM59" s="91" t="s">
        <v>81</v>
      </c>
    </row>
    <row r="60" spans="1:91" s="5" customFormat="1" ht="16.5" customHeight="1">
      <c r="A60" s="92" t="s">
        <v>82</v>
      </c>
      <c r="B60" s="82"/>
      <c r="C60" s="83"/>
      <c r="D60" s="356" t="s">
        <v>96</v>
      </c>
      <c r="E60" s="356"/>
      <c r="F60" s="356"/>
      <c r="G60" s="356"/>
      <c r="H60" s="356"/>
      <c r="I60" s="84"/>
      <c r="J60" s="356" t="s">
        <v>97</v>
      </c>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4">
        <f>'SO 301 - Oprava odvodnění '!J30</f>
        <v>0</v>
      </c>
      <c r="AH60" s="355"/>
      <c r="AI60" s="355"/>
      <c r="AJ60" s="355"/>
      <c r="AK60" s="355"/>
      <c r="AL60" s="355"/>
      <c r="AM60" s="355"/>
      <c r="AN60" s="354">
        <f t="shared" si="0"/>
        <v>0</v>
      </c>
      <c r="AO60" s="355"/>
      <c r="AP60" s="355"/>
      <c r="AQ60" s="85" t="s">
        <v>78</v>
      </c>
      <c r="AR60" s="86"/>
      <c r="AS60" s="87">
        <v>0</v>
      </c>
      <c r="AT60" s="88">
        <f t="shared" si="1"/>
        <v>0</v>
      </c>
      <c r="AU60" s="89">
        <f>'SO 301 - Oprava odvodnění '!P88</f>
        <v>0</v>
      </c>
      <c r="AV60" s="88">
        <f>'SO 301 - Oprava odvodnění '!J33</f>
        <v>0</v>
      </c>
      <c r="AW60" s="88">
        <f>'SO 301 - Oprava odvodnění '!J34</f>
        <v>0</v>
      </c>
      <c r="AX60" s="88">
        <f>'SO 301 - Oprava odvodnění '!J35</f>
        <v>0</v>
      </c>
      <c r="AY60" s="88">
        <f>'SO 301 - Oprava odvodnění '!J36</f>
        <v>0</v>
      </c>
      <c r="AZ60" s="88">
        <f>'SO 301 - Oprava odvodnění '!F33</f>
        <v>0</v>
      </c>
      <c r="BA60" s="88">
        <f>'SO 301 - Oprava odvodnění '!F34</f>
        <v>0</v>
      </c>
      <c r="BB60" s="88">
        <f>'SO 301 - Oprava odvodnění '!F35</f>
        <v>0</v>
      </c>
      <c r="BC60" s="88">
        <f>'SO 301 - Oprava odvodnění '!F36</f>
        <v>0</v>
      </c>
      <c r="BD60" s="90">
        <f>'SO 301 - Oprava odvodnění '!F37</f>
        <v>0</v>
      </c>
      <c r="BT60" s="91" t="s">
        <v>79</v>
      </c>
      <c r="BV60" s="91" t="s">
        <v>74</v>
      </c>
      <c r="BW60" s="91" t="s">
        <v>98</v>
      </c>
      <c r="BX60" s="91" t="s">
        <v>5</v>
      </c>
      <c r="CL60" s="91" t="s">
        <v>19</v>
      </c>
      <c r="CM60" s="91" t="s">
        <v>81</v>
      </c>
    </row>
    <row r="61" spans="1:91" s="5" customFormat="1" ht="16.5" customHeight="1">
      <c r="A61" s="92" t="s">
        <v>82</v>
      </c>
      <c r="B61" s="82"/>
      <c r="C61" s="83"/>
      <c r="D61" s="356" t="s">
        <v>99</v>
      </c>
      <c r="E61" s="356"/>
      <c r="F61" s="356"/>
      <c r="G61" s="356"/>
      <c r="H61" s="356"/>
      <c r="I61" s="84"/>
      <c r="J61" s="356" t="s">
        <v>100</v>
      </c>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4">
        <f>'DIR - Realizace DIR'!J30</f>
        <v>0</v>
      </c>
      <c r="AH61" s="355"/>
      <c r="AI61" s="355"/>
      <c r="AJ61" s="355"/>
      <c r="AK61" s="355"/>
      <c r="AL61" s="355"/>
      <c r="AM61" s="355"/>
      <c r="AN61" s="354">
        <f t="shared" si="0"/>
        <v>0</v>
      </c>
      <c r="AO61" s="355"/>
      <c r="AP61" s="355"/>
      <c r="AQ61" s="85" t="s">
        <v>78</v>
      </c>
      <c r="AR61" s="86"/>
      <c r="AS61" s="87">
        <v>0</v>
      </c>
      <c r="AT61" s="88">
        <f t="shared" si="1"/>
        <v>0</v>
      </c>
      <c r="AU61" s="89">
        <f>'DIR - Realizace DIR'!P82</f>
        <v>0</v>
      </c>
      <c r="AV61" s="88">
        <f>'DIR - Realizace DIR'!J33</f>
        <v>0</v>
      </c>
      <c r="AW61" s="88">
        <f>'DIR - Realizace DIR'!J34</f>
        <v>0</v>
      </c>
      <c r="AX61" s="88">
        <f>'DIR - Realizace DIR'!J35</f>
        <v>0</v>
      </c>
      <c r="AY61" s="88">
        <f>'DIR - Realizace DIR'!J36</f>
        <v>0</v>
      </c>
      <c r="AZ61" s="88">
        <f>'DIR - Realizace DIR'!F33</f>
        <v>0</v>
      </c>
      <c r="BA61" s="88">
        <f>'DIR - Realizace DIR'!F34</f>
        <v>0</v>
      </c>
      <c r="BB61" s="88">
        <f>'DIR - Realizace DIR'!F35</f>
        <v>0</v>
      </c>
      <c r="BC61" s="88">
        <f>'DIR - Realizace DIR'!F36</f>
        <v>0</v>
      </c>
      <c r="BD61" s="90">
        <f>'DIR - Realizace DIR'!F37</f>
        <v>0</v>
      </c>
      <c r="BT61" s="91" t="s">
        <v>79</v>
      </c>
      <c r="BV61" s="91" t="s">
        <v>74</v>
      </c>
      <c r="BW61" s="91" t="s">
        <v>101</v>
      </c>
      <c r="BX61" s="91" t="s">
        <v>5</v>
      </c>
      <c r="CL61" s="91" t="s">
        <v>19</v>
      </c>
      <c r="CM61" s="91" t="s">
        <v>81</v>
      </c>
    </row>
    <row r="62" spans="1:91" s="5" customFormat="1" ht="16.5" customHeight="1">
      <c r="A62" s="92" t="s">
        <v>82</v>
      </c>
      <c r="B62" s="82"/>
      <c r="C62" s="83"/>
      <c r="D62" s="356" t="s">
        <v>102</v>
      </c>
      <c r="E62" s="356"/>
      <c r="F62" s="356"/>
      <c r="G62" s="356"/>
      <c r="H62" s="356"/>
      <c r="I62" s="84"/>
      <c r="J62" s="356" t="s">
        <v>103</v>
      </c>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4">
        <f>'VON - Vedlejší a ostatní ...'!J30</f>
        <v>0</v>
      </c>
      <c r="AH62" s="355"/>
      <c r="AI62" s="355"/>
      <c r="AJ62" s="355"/>
      <c r="AK62" s="355"/>
      <c r="AL62" s="355"/>
      <c r="AM62" s="355"/>
      <c r="AN62" s="354">
        <f t="shared" si="0"/>
        <v>0</v>
      </c>
      <c r="AO62" s="355"/>
      <c r="AP62" s="355"/>
      <c r="AQ62" s="85" t="s">
        <v>102</v>
      </c>
      <c r="AR62" s="86"/>
      <c r="AS62" s="102">
        <v>0</v>
      </c>
      <c r="AT62" s="103">
        <f t="shared" si="1"/>
        <v>0</v>
      </c>
      <c r="AU62" s="104">
        <f>'VON - Vedlejší a ostatní ...'!P85</f>
        <v>0</v>
      </c>
      <c r="AV62" s="103">
        <f>'VON - Vedlejší a ostatní ...'!J33</f>
        <v>0</v>
      </c>
      <c r="AW62" s="103">
        <f>'VON - Vedlejší a ostatní ...'!J34</f>
        <v>0</v>
      </c>
      <c r="AX62" s="103">
        <f>'VON - Vedlejší a ostatní ...'!J35</f>
        <v>0</v>
      </c>
      <c r="AY62" s="103">
        <f>'VON - Vedlejší a ostatní ...'!J36</f>
        <v>0</v>
      </c>
      <c r="AZ62" s="103">
        <f>'VON - Vedlejší a ostatní ...'!F33</f>
        <v>0</v>
      </c>
      <c r="BA62" s="103">
        <f>'VON - Vedlejší a ostatní ...'!F34</f>
        <v>0</v>
      </c>
      <c r="BB62" s="103">
        <f>'VON - Vedlejší a ostatní ...'!F35</f>
        <v>0</v>
      </c>
      <c r="BC62" s="103">
        <f>'VON - Vedlejší a ostatní ...'!F36</f>
        <v>0</v>
      </c>
      <c r="BD62" s="105">
        <f>'VON - Vedlejší a ostatní ...'!F37</f>
        <v>0</v>
      </c>
      <c r="BT62" s="91" t="s">
        <v>79</v>
      </c>
      <c r="BV62" s="91" t="s">
        <v>74</v>
      </c>
      <c r="BW62" s="91" t="s">
        <v>104</v>
      </c>
      <c r="BX62" s="91" t="s">
        <v>5</v>
      </c>
      <c r="CL62" s="91" t="s">
        <v>19</v>
      </c>
      <c r="CM62" s="91" t="s">
        <v>81</v>
      </c>
    </row>
    <row r="63" spans="1:91" s="1" customFormat="1" ht="30" customHeight="1">
      <c r="B63" s="34"/>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8"/>
    </row>
    <row r="64" spans="1:91" s="1" customFormat="1" ht="6.95" customHeight="1">
      <c r="B64" s="46"/>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38"/>
    </row>
  </sheetData>
  <sheetProtection algorithmName="SHA-512" hashValue="2rpNd2POgy1Uh5UPxWevVK8UwT7xmTjbDpo/KtWfnQlSti4YHQWZw0igt46FZmwcYlHCiLnKvlZE/RTP/32jSQ==" saltValue="+RAXVXcUw6MMVzihvw/U/GhGllMEgEz9pDdIiHNLpeYwn4U7sesH+jo5YYpmaB8GKwSNV3dxFS08+HAwGXEHIA==" spinCount="100000" sheet="1" objects="1" scenarios="1" formatColumns="0" formatRows="0"/>
  <mergeCells count="70">
    <mergeCell ref="AG62:AM62"/>
    <mergeCell ref="AG54:AM54"/>
    <mergeCell ref="AN54:AP54"/>
    <mergeCell ref="C52:G52"/>
    <mergeCell ref="I52:AF52"/>
    <mergeCell ref="J55:AF55"/>
    <mergeCell ref="K56:AF56"/>
    <mergeCell ref="J57:AF57"/>
    <mergeCell ref="J58:AF58"/>
    <mergeCell ref="J59:AF59"/>
    <mergeCell ref="J60:AF60"/>
    <mergeCell ref="J61:AF61"/>
    <mergeCell ref="J62:AF62"/>
    <mergeCell ref="AN62:AP62"/>
    <mergeCell ref="D62:H62"/>
    <mergeCell ref="D55:H55"/>
    <mergeCell ref="E56:I56"/>
    <mergeCell ref="D57:H57"/>
    <mergeCell ref="D58:H58"/>
    <mergeCell ref="D59:H59"/>
    <mergeCell ref="D60:H60"/>
    <mergeCell ref="D61:H61"/>
    <mergeCell ref="AN55:AP55"/>
    <mergeCell ref="AG55:AM55"/>
    <mergeCell ref="AN56:AP56"/>
    <mergeCell ref="AG56:AM56"/>
    <mergeCell ref="AN57:AP57"/>
    <mergeCell ref="AG57:AM57"/>
    <mergeCell ref="AG58:AM58"/>
    <mergeCell ref="L33:P33"/>
    <mergeCell ref="AN61:AP61"/>
    <mergeCell ref="AN58:AP58"/>
    <mergeCell ref="AN59:AP59"/>
    <mergeCell ref="AN60:AP60"/>
    <mergeCell ref="AN52:AP52"/>
    <mergeCell ref="AG52:AM52"/>
    <mergeCell ref="AG59:AM59"/>
    <mergeCell ref="AG60:AM60"/>
    <mergeCell ref="AG61:AM61"/>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6" location="'SO 01.1 - Sejmutí ornice'!C2" display="/" xr:uid="{00000000-0004-0000-0000-000000000000}"/>
    <hyperlink ref="A57" location="'SO 02 - Demolice'!C2" display="/" xr:uid="{00000000-0004-0000-0000-000001000000}"/>
    <hyperlink ref="A58" location="'SO 24 - Komunikace a zpev...'!C2" display="/" xr:uid="{00000000-0004-0000-0000-000002000000}"/>
    <hyperlink ref="A59" location="'SO 25 - Sadové úpravy'!C2" display="/" xr:uid="{00000000-0004-0000-0000-000003000000}"/>
    <hyperlink ref="A60" location="'SO 301 - Oprava odvodnění '!C2" display="/" xr:uid="{00000000-0004-0000-0000-000004000000}"/>
    <hyperlink ref="A61" location="'DIR - Realizace DIR'!C2" display="/" xr:uid="{00000000-0004-0000-0000-000005000000}"/>
    <hyperlink ref="A62" location="'VON - Vedlejší a ostatní ...'!C2" display="/" xr:uid="{00000000-0004-0000-0000-000006000000}"/>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03"/>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4"/>
      <c r="M2" s="334"/>
      <c r="N2" s="334"/>
      <c r="O2" s="334"/>
      <c r="P2" s="334"/>
      <c r="Q2" s="334"/>
      <c r="R2" s="334"/>
      <c r="S2" s="334"/>
      <c r="T2" s="334"/>
      <c r="U2" s="334"/>
      <c r="V2" s="334"/>
      <c r="AT2" s="17" t="s">
        <v>86</v>
      </c>
    </row>
    <row r="3" spans="2:46" ht="6.95" customHeight="1">
      <c r="B3" s="107"/>
      <c r="C3" s="108"/>
      <c r="D3" s="108"/>
      <c r="E3" s="108"/>
      <c r="F3" s="108"/>
      <c r="G3" s="108"/>
      <c r="H3" s="108"/>
      <c r="I3" s="109"/>
      <c r="J3" s="108"/>
      <c r="K3" s="108"/>
      <c r="L3" s="20"/>
      <c r="AT3" s="17" t="s">
        <v>81</v>
      </c>
    </row>
    <row r="4" spans="2:46" ht="24.95" customHeight="1">
      <c r="B4" s="20"/>
      <c r="D4" s="110" t="s">
        <v>105</v>
      </c>
      <c r="L4" s="20"/>
      <c r="M4" s="24" t="s">
        <v>10</v>
      </c>
      <c r="AT4" s="17" t="s">
        <v>4</v>
      </c>
    </row>
    <row r="5" spans="2:46" ht="6.95" customHeight="1">
      <c r="B5" s="20"/>
      <c r="L5" s="20"/>
    </row>
    <row r="6" spans="2:46" ht="12" customHeight="1">
      <c r="B6" s="20"/>
      <c r="D6" s="111" t="s">
        <v>16</v>
      </c>
      <c r="L6" s="20"/>
    </row>
    <row r="7" spans="2:46" ht="16.5" customHeight="1">
      <c r="B7" s="20"/>
      <c r="E7" s="367" t="str">
        <f>'Rekapitulace stavby'!K6</f>
        <v>Horoměřická S 071 - most, Praha 6, č. akce 999615 - Revize č.01</v>
      </c>
      <c r="F7" s="368"/>
      <c r="G7" s="368"/>
      <c r="H7" s="368"/>
      <c r="L7" s="20"/>
    </row>
    <row r="8" spans="2:46" ht="12" customHeight="1">
      <c r="B8" s="20"/>
      <c r="D8" s="111" t="s">
        <v>106</v>
      </c>
      <c r="L8" s="20"/>
    </row>
    <row r="9" spans="2:46" s="1" customFormat="1" ht="16.5" customHeight="1">
      <c r="B9" s="38"/>
      <c r="E9" s="367" t="s">
        <v>107</v>
      </c>
      <c r="F9" s="369"/>
      <c r="G9" s="369"/>
      <c r="H9" s="369"/>
      <c r="I9" s="112"/>
      <c r="L9" s="38"/>
    </row>
    <row r="10" spans="2:46" s="1" customFormat="1" ht="12" customHeight="1">
      <c r="B10" s="38"/>
      <c r="D10" s="111" t="s">
        <v>108</v>
      </c>
      <c r="I10" s="112"/>
      <c r="L10" s="38"/>
    </row>
    <row r="11" spans="2:46" s="1" customFormat="1" ht="36.950000000000003" customHeight="1">
      <c r="B11" s="38"/>
      <c r="E11" s="370" t="s">
        <v>109</v>
      </c>
      <c r="F11" s="369"/>
      <c r="G11" s="369"/>
      <c r="H11" s="369"/>
      <c r="I11" s="112"/>
      <c r="L11" s="38"/>
    </row>
    <row r="12" spans="2:46" s="1" customFormat="1" ht="11.25">
      <c r="B12" s="38"/>
      <c r="I12" s="112"/>
      <c r="L12" s="38"/>
    </row>
    <row r="13" spans="2:46" s="1" customFormat="1" ht="12" customHeight="1">
      <c r="B13" s="38"/>
      <c r="D13" s="111" t="s">
        <v>18</v>
      </c>
      <c r="F13" s="17" t="s">
        <v>19</v>
      </c>
      <c r="I13" s="113" t="s">
        <v>20</v>
      </c>
      <c r="J13" s="17" t="s">
        <v>19</v>
      </c>
      <c r="L13" s="38"/>
    </row>
    <row r="14" spans="2:46" s="1" customFormat="1" ht="12" customHeight="1">
      <c r="B14" s="38"/>
      <c r="D14" s="111" t="s">
        <v>21</v>
      </c>
      <c r="F14" s="17" t="s">
        <v>22</v>
      </c>
      <c r="I14" s="113" t="s">
        <v>23</v>
      </c>
      <c r="J14" s="114" t="str">
        <f>'Rekapitulace stavby'!AN8</f>
        <v>28. 1. 2019</v>
      </c>
      <c r="L14" s="38"/>
    </row>
    <row r="15" spans="2:46" s="1" customFormat="1" ht="10.9" customHeight="1">
      <c r="B15" s="38"/>
      <c r="I15" s="112"/>
      <c r="L15" s="38"/>
    </row>
    <row r="16" spans="2:46" s="1" customFormat="1" ht="12" customHeight="1">
      <c r="B16" s="38"/>
      <c r="D16" s="111" t="s">
        <v>25</v>
      </c>
      <c r="I16" s="113" t="s">
        <v>26</v>
      </c>
      <c r="J16" s="17" t="s">
        <v>19</v>
      </c>
      <c r="L16" s="38"/>
    </row>
    <row r="17" spans="2:12" s="1" customFormat="1" ht="18" customHeight="1">
      <c r="B17" s="38"/>
      <c r="E17" s="17" t="s">
        <v>27</v>
      </c>
      <c r="I17" s="113" t="s">
        <v>28</v>
      </c>
      <c r="J17" s="17" t="s">
        <v>19</v>
      </c>
      <c r="L17" s="38"/>
    </row>
    <row r="18" spans="2:12" s="1" customFormat="1" ht="6.95" customHeight="1">
      <c r="B18" s="38"/>
      <c r="I18" s="112"/>
      <c r="L18" s="38"/>
    </row>
    <row r="19" spans="2:12" s="1" customFormat="1" ht="12" customHeight="1">
      <c r="B19" s="38"/>
      <c r="D19" s="111" t="s">
        <v>29</v>
      </c>
      <c r="I19" s="113" t="s">
        <v>26</v>
      </c>
      <c r="J19" s="30" t="str">
        <f>'Rekapitulace stavby'!AN13</f>
        <v>Vyplň údaj</v>
      </c>
      <c r="L19" s="38"/>
    </row>
    <row r="20" spans="2:12" s="1" customFormat="1" ht="18" customHeight="1">
      <c r="B20" s="38"/>
      <c r="E20" s="371" t="str">
        <f>'Rekapitulace stavby'!E14</f>
        <v>Vyplň údaj</v>
      </c>
      <c r="F20" s="372"/>
      <c r="G20" s="372"/>
      <c r="H20" s="372"/>
      <c r="I20" s="113" t="s">
        <v>28</v>
      </c>
      <c r="J20" s="30" t="str">
        <f>'Rekapitulace stavby'!AN14</f>
        <v>Vyplň údaj</v>
      </c>
      <c r="L20" s="38"/>
    </row>
    <row r="21" spans="2:12" s="1" customFormat="1" ht="6.95" customHeight="1">
      <c r="B21" s="38"/>
      <c r="I21" s="112"/>
      <c r="L21" s="38"/>
    </row>
    <row r="22" spans="2:12" s="1" customFormat="1" ht="12" customHeight="1">
      <c r="B22" s="38"/>
      <c r="D22" s="111" t="s">
        <v>31</v>
      </c>
      <c r="I22" s="113" t="s">
        <v>26</v>
      </c>
      <c r="J22" s="17" t="s">
        <v>19</v>
      </c>
      <c r="L22" s="38"/>
    </row>
    <row r="23" spans="2:12" s="1" customFormat="1" ht="18" customHeight="1">
      <c r="B23" s="38"/>
      <c r="E23" s="17" t="s">
        <v>32</v>
      </c>
      <c r="I23" s="113" t="s">
        <v>28</v>
      </c>
      <c r="J23" s="17" t="s">
        <v>19</v>
      </c>
      <c r="L23" s="38"/>
    </row>
    <row r="24" spans="2:12" s="1" customFormat="1" ht="6.95" customHeight="1">
      <c r="B24" s="38"/>
      <c r="I24" s="112"/>
      <c r="L24" s="38"/>
    </row>
    <row r="25" spans="2:12" s="1" customFormat="1" ht="12" customHeight="1">
      <c r="B25" s="38"/>
      <c r="D25" s="111" t="s">
        <v>34</v>
      </c>
      <c r="I25" s="113" t="s">
        <v>26</v>
      </c>
      <c r="J25" s="17" t="str">
        <f>IF('Rekapitulace stavby'!AN19="","",'Rekapitulace stavby'!AN19)</f>
        <v/>
      </c>
      <c r="L25" s="38"/>
    </row>
    <row r="26" spans="2:12" s="1" customFormat="1" ht="18" customHeight="1">
      <c r="B26" s="38"/>
      <c r="E26" s="17" t="str">
        <f>IF('Rekapitulace stavby'!E20="","",'Rekapitulace stavby'!E20)</f>
        <v xml:space="preserve"> </v>
      </c>
      <c r="I26" s="113" t="s">
        <v>28</v>
      </c>
      <c r="J26" s="17" t="str">
        <f>IF('Rekapitulace stavby'!AN20="","",'Rekapitulace stavby'!AN20)</f>
        <v/>
      </c>
      <c r="L26" s="38"/>
    </row>
    <row r="27" spans="2:12" s="1" customFormat="1" ht="6.95" customHeight="1">
      <c r="B27" s="38"/>
      <c r="I27" s="112"/>
      <c r="L27" s="38"/>
    </row>
    <row r="28" spans="2:12" s="1" customFormat="1" ht="12" customHeight="1">
      <c r="B28" s="38"/>
      <c r="D28" s="111" t="s">
        <v>36</v>
      </c>
      <c r="I28" s="112"/>
      <c r="L28" s="38"/>
    </row>
    <row r="29" spans="2:12" s="7" customFormat="1" ht="16.5" customHeight="1">
      <c r="B29" s="115"/>
      <c r="E29" s="373" t="s">
        <v>19</v>
      </c>
      <c r="F29" s="373"/>
      <c r="G29" s="373"/>
      <c r="H29" s="373"/>
      <c r="I29" s="116"/>
      <c r="L29" s="115"/>
    </row>
    <row r="30" spans="2:12" s="1" customFormat="1" ht="6.95" customHeight="1">
      <c r="B30" s="38"/>
      <c r="I30" s="112"/>
      <c r="L30" s="38"/>
    </row>
    <row r="31" spans="2:12" s="1" customFormat="1" ht="6.95" customHeight="1">
      <c r="B31" s="38"/>
      <c r="D31" s="56"/>
      <c r="E31" s="56"/>
      <c r="F31" s="56"/>
      <c r="G31" s="56"/>
      <c r="H31" s="56"/>
      <c r="I31" s="117"/>
      <c r="J31" s="56"/>
      <c r="K31" s="56"/>
      <c r="L31" s="38"/>
    </row>
    <row r="32" spans="2:12" s="1" customFormat="1" ht="25.35" customHeight="1">
      <c r="B32" s="38"/>
      <c r="D32" s="118" t="s">
        <v>38</v>
      </c>
      <c r="I32" s="112"/>
      <c r="J32" s="119">
        <f>ROUND(J87, 2)</f>
        <v>0</v>
      </c>
      <c r="L32" s="38"/>
    </row>
    <row r="33" spans="2:12" s="1" customFormat="1" ht="6.95" customHeight="1">
      <c r="B33" s="38"/>
      <c r="D33" s="56"/>
      <c r="E33" s="56"/>
      <c r="F33" s="56"/>
      <c r="G33" s="56"/>
      <c r="H33" s="56"/>
      <c r="I33" s="117"/>
      <c r="J33" s="56"/>
      <c r="K33" s="56"/>
      <c r="L33" s="38"/>
    </row>
    <row r="34" spans="2:12" s="1" customFormat="1" ht="14.45" customHeight="1">
      <c r="B34" s="38"/>
      <c r="F34" s="120" t="s">
        <v>40</v>
      </c>
      <c r="I34" s="121" t="s">
        <v>39</v>
      </c>
      <c r="J34" s="120" t="s">
        <v>41</v>
      </c>
      <c r="L34" s="38"/>
    </row>
    <row r="35" spans="2:12" s="1" customFormat="1" ht="14.45" customHeight="1">
      <c r="B35" s="38"/>
      <c r="D35" s="111" t="s">
        <v>42</v>
      </c>
      <c r="E35" s="111" t="s">
        <v>43</v>
      </c>
      <c r="F35" s="122">
        <f>ROUND((SUM(BE87:BE102)),  2)</f>
        <v>0</v>
      </c>
      <c r="I35" s="123">
        <v>0.21</v>
      </c>
      <c r="J35" s="122">
        <f>ROUND(((SUM(BE87:BE102))*I35),  2)</f>
        <v>0</v>
      </c>
      <c r="L35" s="38"/>
    </row>
    <row r="36" spans="2:12" s="1" customFormat="1" ht="14.45" customHeight="1">
      <c r="B36" s="38"/>
      <c r="E36" s="111" t="s">
        <v>44</v>
      </c>
      <c r="F36" s="122">
        <f>ROUND((SUM(BF87:BF102)),  2)</f>
        <v>0</v>
      </c>
      <c r="I36" s="123">
        <v>0.15</v>
      </c>
      <c r="J36" s="122">
        <f>ROUND(((SUM(BF87:BF102))*I36),  2)</f>
        <v>0</v>
      </c>
      <c r="L36" s="38"/>
    </row>
    <row r="37" spans="2:12" s="1" customFormat="1" ht="14.45" hidden="1" customHeight="1">
      <c r="B37" s="38"/>
      <c r="E37" s="111" t="s">
        <v>45</v>
      </c>
      <c r="F37" s="122">
        <f>ROUND((SUM(BG87:BG102)),  2)</f>
        <v>0</v>
      </c>
      <c r="I37" s="123">
        <v>0.21</v>
      </c>
      <c r="J37" s="122">
        <f>0</f>
        <v>0</v>
      </c>
      <c r="L37" s="38"/>
    </row>
    <row r="38" spans="2:12" s="1" customFormat="1" ht="14.45" hidden="1" customHeight="1">
      <c r="B38" s="38"/>
      <c r="E38" s="111" t="s">
        <v>46</v>
      </c>
      <c r="F38" s="122">
        <f>ROUND((SUM(BH87:BH102)),  2)</f>
        <v>0</v>
      </c>
      <c r="I38" s="123">
        <v>0.15</v>
      </c>
      <c r="J38" s="122">
        <f>0</f>
        <v>0</v>
      </c>
      <c r="L38" s="38"/>
    </row>
    <row r="39" spans="2:12" s="1" customFormat="1" ht="14.45" hidden="1" customHeight="1">
      <c r="B39" s="38"/>
      <c r="E39" s="111" t="s">
        <v>47</v>
      </c>
      <c r="F39" s="122">
        <f>ROUND((SUM(BI87:BI102)),  2)</f>
        <v>0</v>
      </c>
      <c r="I39" s="123">
        <v>0</v>
      </c>
      <c r="J39" s="122">
        <f>0</f>
        <v>0</v>
      </c>
      <c r="L39" s="38"/>
    </row>
    <row r="40" spans="2:12" s="1" customFormat="1" ht="6.95" customHeight="1">
      <c r="B40" s="38"/>
      <c r="I40" s="112"/>
      <c r="L40" s="38"/>
    </row>
    <row r="41" spans="2:12" s="1" customFormat="1" ht="25.35" customHeight="1">
      <c r="B41" s="38"/>
      <c r="C41" s="124"/>
      <c r="D41" s="125" t="s">
        <v>48</v>
      </c>
      <c r="E41" s="126"/>
      <c r="F41" s="126"/>
      <c r="G41" s="127" t="s">
        <v>49</v>
      </c>
      <c r="H41" s="128" t="s">
        <v>50</v>
      </c>
      <c r="I41" s="129"/>
      <c r="J41" s="130">
        <f>SUM(J32:J39)</f>
        <v>0</v>
      </c>
      <c r="K41" s="131"/>
      <c r="L41" s="38"/>
    </row>
    <row r="42" spans="2:12" s="1" customFormat="1" ht="14.45" customHeight="1">
      <c r="B42" s="132"/>
      <c r="C42" s="133"/>
      <c r="D42" s="133"/>
      <c r="E42" s="133"/>
      <c r="F42" s="133"/>
      <c r="G42" s="133"/>
      <c r="H42" s="133"/>
      <c r="I42" s="134"/>
      <c r="J42" s="133"/>
      <c r="K42" s="133"/>
      <c r="L42" s="38"/>
    </row>
    <row r="46" spans="2:12" s="1" customFormat="1" ht="6.95" customHeight="1">
      <c r="B46" s="135"/>
      <c r="C46" s="136"/>
      <c r="D46" s="136"/>
      <c r="E46" s="136"/>
      <c r="F46" s="136"/>
      <c r="G46" s="136"/>
      <c r="H46" s="136"/>
      <c r="I46" s="137"/>
      <c r="J46" s="136"/>
      <c r="K46" s="136"/>
      <c r="L46" s="38"/>
    </row>
    <row r="47" spans="2:12" s="1" customFormat="1" ht="24.95" customHeight="1">
      <c r="B47" s="34"/>
      <c r="C47" s="23" t="s">
        <v>110</v>
      </c>
      <c r="D47" s="35"/>
      <c r="E47" s="35"/>
      <c r="F47" s="35"/>
      <c r="G47" s="35"/>
      <c r="H47" s="35"/>
      <c r="I47" s="112"/>
      <c r="J47" s="35"/>
      <c r="K47" s="35"/>
      <c r="L47" s="38"/>
    </row>
    <row r="48" spans="2:12" s="1" customFormat="1" ht="6.95" customHeight="1">
      <c r="B48" s="34"/>
      <c r="C48" s="35"/>
      <c r="D48" s="35"/>
      <c r="E48" s="35"/>
      <c r="F48" s="35"/>
      <c r="G48" s="35"/>
      <c r="H48" s="35"/>
      <c r="I48" s="112"/>
      <c r="J48" s="35"/>
      <c r="K48" s="35"/>
      <c r="L48" s="38"/>
    </row>
    <row r="49" spans="2:47" s="1" customFormat="1" ht="12" customHeight="1">
      <c r="B49" s="34"/>
      <c r="C49" s="29" t="s">
        <v>16</v>
      </c>
      <c r="D49" s="35"/>
      <c r="E49" s="35"/>
      <c r="F49" s="35"/>
      <c r="G49" s="35"/>
      <c r="H49" s="35"/>
      <c r="I49" s="112"/>
      <c r="J49" s="35"/>
      <c r="K49" s="35"/>
      <c r="L49" s="38"/>
    </row>
    <row r="50" spans="2:47" s="1" customFormat="1" ht="16.5" customHeight="1">
      <c r="B50" s="34"/>
      <c r="C50" s="35"/>
      <c r="D50" s="35"/>
      <c r="E50" s="374" t="str">
        <f>E7</f>
        <v>Horoměřická S 071 - most, Praha 6, č. akce 999615 - Revize č.01</v>
      </c>
      <c r="F50" s="375"/>
      <c r="G50" s="375"/>
      <c r="H50" s="375"/>
      <c r="I50" s="112"/>
      <c r="J50" s="35"/>
      <c r="K50" s="35"/>
      <c r="L50" s="38"/>
    </row>
    <row r="51" spans="2:47" ht="12" customHeight="1">
      <c r="B51" s="21"/>
      <c r="C51" s="29" t="s">
        <v>106</v>
      </c>
      <c r="D51" s="22"/>
      <c r="E51" s="22"/>
      <c r="F51" s="22"/>
      <c r="G51" s="22"/>
      <c r="H51" s="22"/>
      <c r="J51" s="22"/>
      <c r="K51" s="22"/>
      <c r="L51" s="20"/>
    </row>
    <row r="52" spans="2:47" s="1" customFormat="1" ht="16.5" customHeight="1">
      <c r="B52" s="34"/>
      <c r="C52" s="35"/>
      <c r="D52" s="35"/>
      <c r="E52" s="374" t="s">
        <v>107</v>
      </c>
      <c r="F52" s="342"/>
      <c r="G52" s="342"/>
      <c r="H52" s="342"/>
      <c r="I52" s="112"/>
      <c r="J52" s="35"/>
      <c r="K52" s="35"/>
      <c r="L52" s="38"/>
    </row>
    <row r="53" spans="2:47" s="1" customFormat="1" ht="12" customHeight="1">
      <c r="B53" s="34"/>
      <c r="C53" s="29" t="s">
        <v>108</v>
      </c>
      <c r="D53" s="35"/>
      <c r="E53" s="35"/>
      <c r="F53" s="35"/>
      <c r="G53" s="35"/>
      <c r="H53" s="35"/>
      <c r="I53" s="112"/>
      <c r="J53" s="35"/>
      <c r="K53" s="35"/>
      <c r="L53" s="38"/>
    </row>
    <row r="54" spans="2:47" s="1" customFormat="1" ht="16.5" customHeight="1">
      <c r="B54" s="34"/>
      <c r="C54" s="35"/>
      <c r="D54" s="35"/>
      <c r="E54" s="343" t="str">
        <f>E11</f>
        <v>SO 01.1 - Sejmutí ornice</v>
      </c>
      <c r="F54" s="342"/>
      <c r="G54" s="342"/>
      <c r="H54" s="342"/>
      <c r="I54" s="112"/>
      <c r="J54" s="35"/>
      <c r="K54" s="35"/>
      <c r="L54" s="38"/>
    </row>
    <row r="55" spans="2:47" s="1" customFormat="1" ht="6.95" customHeight="1">
      <c r="B55" s="34"/>
      <c r="C55" s="35"/>
      <c r="D55" s="35"/>
      <c r="E55" s="35"/>
      <c r="F55" s="35"/>
      <c r="G55" s="35"/>
      <c r="H55" s="35"/>
      <c r="I55" s="112"/>
      <c r="J55" s="35"/>
      <c r="K55" s="35"/>
      <c r="L55" s="38"/>
    </row>
    <row r="56" spans="2:47" s="1" customFormat="1" ht="12" customHeight="1">
      <c r="B56" s="34"/>
      <c r="C56" s="29" t="s">
        <v>21</v>
      </c>
      <c r="D56" s="35"/>
      <c r="E56" s="35"/>
      <c r="F56" s="27" t="str">
        <f>F14</f>
        <v>ul. Horoměřická / Pod Habrovkou</v>
      </c>
      <c r="G56" s="35"/>
      <c r="H56" s="35"/>
      <c r="I56" s="113" t="s">
        <v>23</v>
      </c>
      <c r="J56" s="55" t="str">
        <f>IF(J14="","",J14)</f>
        <v>28. 1. 2019</v>
      </c>
      <c r="K56" s="35"/>
      <c r="L56" s="38"/>
    </row>
    <row r="57" spans="2:47" s="1" customFormat="1" ht="6.95" customHeight="1">
      <c r="B57" s="34"/>
      <c r="C57" s="35"/>
      <c r="D57" s="35"/>
      <c r="E57" s="35"/>
      <c r="F57" s="35"/>
      <c r="G57" s="35"/>
      <c r="H57" s="35"/>
      <c r="I57" s="112"/>
      <c r="J57" s="35"/>
      <c r="K57" s="35"/>
      <c r="L57" s="38"/>
    </row>
    <row r="58" spans="2:47" s="1" customFormat="1" ht="13.7" customHeight="1">
      <c r="B58" s="34"/>
      <c r="C58" s="29" t="s">
        <v>25</v>
      </c>
      <c r="D58" s="35"/>
      <c r="E58" s="35"/>
      <c r="F58" s="27" t="str">
        <f>E17</f>
        <v>TSK hl.m. Prahy, a.s.</v>
      </c>
      <c r="G58" s="35"/>
      <c r="H58" s="35"/>
      <c r="I58" s="113" t="s">
        <v>31</v>
      </c>
      <c r="J58" s="32" t="str">
        <f>E23</f>
        <v>AGA Letiště, spol. s r.o.</v>
      </c>
      <c r="K58" s="35"/>
      <c r="L58" s="38"/>
    </row>
    <row r="59" spans="2:47" s="1" customFormat="1" ht="13.7" customHeight="1">
      <c r="B59" s="34"/>
      <c r="C59" s="29" t="s">
        <v>29</v>
      </c>
      <c r="D59" s="35"/>
      <c r="E59" s="35"/>
      <c r="F59" s="27" t="str">
        <f>IF(E20="","",E20)</f>
        <v>Vyplň údaj</v>
      </c>
      <c r="G59" s="35"/>
      <c r="H59" s="35"/>
      <c r="I59" s="113" t="s">
        <v>34</v>
      </c>
      <c r="J59" s="32" t="str">
        <f>E26</f>
        <v xml:space="preserve"> </v>
      </c>
      <c r="K59" s="35"/>
      <c r="L59" s="38"/>
    </row>
    <row r="60" spans="2:47" s="1" customFormat="1" ht="10.35" customHeight="1">
      <c r="B60" s="34"/>
      <c r="C60" s="35"/>
      <c r="D60" s="35"/>
      <c r="E60" s="35"/>
      <c r="F60" s="35"/>
      <c r="G60" s="35"/>
      <c r="H60" s="35"/>
      <c r="I60" s="112"/>
      <c r="J60" s="35"/>
      <c r="K60" s="35"/>
      <c r="L60" s="38"/>
    </row>
    <row r="61" spans="2:47" s="1" customFormat="1" ht="29.25" customHeight="1">
      <c r="B61" s="34"/>
      <c r="C61" s="138" t="s">
        <v>111</v>
      </c>
      <c r="D61" s="139"/>
      <c r="E61" s="139"/>
      <c r="F61" s="139"/>
      <c r="G61" s="139"/>
      <c r="H61" s="139"/>
      <c r="I61" s="140"/>
      <c r="J61" s="141" t="s">
        <v>112</v>
      </c>
      <c r="K61" s="139"/>
      <c r="L61" s="38"/>
    </row>
    <row r="62" spans="2:47" s="1" customFormat="1" ht="10.35" customHeight="1">
      <c r="B62" s="34"/>
      <c r="C62" s="35"/>
      <c r="D62" s="35"/>
      <c r="E62" s="35"/>
      <c r="F62" s="35"/>
      <c r="G62" s="35"/>
      <c r="H62" s="35"/>
      <c r="I62" s="112"/>
      <c r="J62" s="35"/>
      <c r="K62" s="35"/>
      <c r="L62" s="38"/>
    </row>
    <row r="63" spans="2:47" s="1" customFormat="1" ht="22.9" customHeight="1">
      <c r="B63" s="34"/>
      <c r="C63" s="142" t="s">
        <v>70</v>
      </c>
      <c r="D63" s="35"/>
      <c r="E63" s="35"/>
      <c r="F63" s="35"/>
      <c r="G63" s="35"/>
      <c r="H63" s="35"/>
      <c r="I63" s="112"/>
      <c r="J63" s="73">
        <f>J87</f>
        <v>0</v>
      </c>
      <c r="K63" s="35"/>
      <c r="L63" s="38"/>
      <c r="AU63" s="17" t="s">
        <v>113</v>
      </c>
    </row>
    <row r="64" spans="2:47" s="8" customFormat="1" ht="24.95" customHeight="1">
      <c r="B64" s="143"/>
      <c r="C64" s="144"/>
      <c r="D64" s="145" t="s">
        <v>114</v>
      </c>
      <c r="E64" s="146"/>
      <c r="F64" s="146"/>
      <c r="G64" s="146"/>
      <c r="H64" s="146"/>
      <c r="I64" s="147"/>
      <c r="J64" s="148">
        <f>J88</f>
        <v>0</v>
      </c>
      <c r="K64" s="144"/>
      <c r="L64" s="149"/>
    </row>
    <row r="65" spans="2:12" s="9" customFormat="1" ht="19.899999999999999" customHeight="1">
      <c r="B65" s="150"/>
      <c r="C65" s="94"/>
      <c r="D65" s="151" t="s">
        <v>115</v>
      </c>
      <c r="E65" s="152"/>
      <c r="F65" s="152"/>
      <c r="G65" s="152"/>
      <c r="H65" s="152"/>
      <c r="I65" s="153"/>
      <c r="J65" s="154">
        <f>J89</f>
        <v>0</v>
      </c>
      <c r="K65" s="94"/>
      <c r="L65" s="155"/>
    </row>
    <row r="66" spans="2:12" s="1" customFormat="1" ht="21.75" customHeight="1">
      <c r="B66" s="34"/>
      <c r="C66" s="35"/>
      <c r="D66" s="35"/>
      <c r="E66" s="35"/>
      <c r="F66" s="35"/>
      <c r="G66" s="35"/>
      <c r="H66" s="35"/>
      <c r="I66" s="112"/>
      <c r="J66" s="35"/>
      <c r="K66" s="35"/>
      <c r="L66" s="38"/>
    </row>
    <row r="67" spans="2:12" s="1" customFormat="1" ht="6.95" customHeight="1">
      <c r="B67" s="46"/>
      <c r="C67" s="47"/>
      <c r="D67" s="47"/>
      <c r="E67" s="47"/>
      <c r="F67" s="47"/>
      <c r="G67" s="47"/>
      <c r="H67" s="47"/>
      <c r="I67" s="134"/>
      <c r="J67" s="47"/>
      <c r="K67" s="47"/>
      <c r="L67" s="38"/>
    </row>
    <row r="71" spans="2:12" s="1" customFormat="1" ht="6.95" customHeight="1">
      <c r="B71" s="48"/>
      <c r="C71" s="49"/>
      <c r="D71" s="49"/>
      <c r="E71" s="49"/>
      <c r="F71" s="49"/>
      <c r="G71" s="49"/>
      <c r="H71" s="49"/>
      <c r="I71" s="137"/>
      <c r="J71" s="49"/>
      <c r="K71" s="49"/>
      <c r="L71" s="38"/>
    </row>
    <row r="72" spans="2:12" s="1" customFormat="1" ht="24.95" customHeight="1">
      <c r="B72" s="34"/>
      <c r="C72" s="23" t="s">
        <v>116</v>
      </c>
      <c r="D72" s="35"/>
      <c r="E72" s="35"/>
      <c r="F72" s="35"/>
      <c r="G72" s="35"/>
      <c r="H72" s="35"/>
      <c r="I72" s="112"/>
      <c r="J72" s="35"/>
      <c r="K72" s="35"/>
      <c r="L72" s="38"/>
    </row>
    <row r="73" spans="2:12" s="1" customFormat="1" ht="6.95" customHeight="1">
      <c r="B73" s="34"/>
      <c r="C73" s="35"/>
      <c r="D73" s="35"/>
      <c r="E73" s="35"/>
      <c r="F73" s="35"/>
      <c r="G73" s="35"/>
      <c r="H73" s="35"/>
      <c r="I73" s="112"/>
      <c r="J73" s="35"/>
      <c r="K73" s="35"/>
      <c r="L73" s="38"/>
    </row>
    <row r="74" spans="2:12" s="1" customFormat="1" ht="12" customHeight="1">
      <c r="B74" s="34"/>
      <c r="C74" s="29" t="s">
        <v>16</v>
      </c>
      <c r="D74" s="35"/>
      <c r="E74" s="35"/>
      <c r="F74" s="35"/>
      <c r="G74" s="35"/>
      <c r="H74" s="35"/>
      <c r="I74" s="112"/>
      <c r="J74" s="35"/>
      <c r="K74" s="35"/>
      <c r="L74" s="38"/>
    </row>
    <row r="75" spans="2:12" s="1" customFormat="1" ht="16.5" customHeight="1">
      <c r="B75" s="34"/>
      <c r="C75" s="35"/>
      <c r="D75" s="35"/>
      <c r="E75" s="374" t="str">
        <f>E7</f>
        <v>Horoměřická S 071 - most, Praha 6, č. akce 999615 - Revize č.01</v>
      </c>
      <c r="F75" s="375"/>
      <c r="G75" s="375"/>
      <c r="H75" s="375"/>
      <c r="I75" s="112"/>
      <c r="J75" s="35"/>
      <c r="K75" s="35"/>
      <c r="L75" s="38"/>
    </row>
    <row r="76" spans="2:12" ht="12" customHeight="1">
      <c r="B76" s="21"/>
      <c r="C76" s="29" t="s">
        <v>106</v>
      </c>
      <c r="D76" s="22"/>
      <c r="E76" s="22"/>
      <c r="F76" s="22"/>
      <c r="G76" s="22"/>
      <c r="H76" s="22"/>
      <c r="J76" s="22"/>
      <c r="K76" s="22"/>
      <c r="L76" s="20"/>
    </row>
    <row r="77" spans="2:12" s="1" customFormat="1" ht="16.5" customHeight="1">
      <c r="B77" s="34"/>
      <c r="C77" s="35"/>
      <c r="D77" s="35"/>
      <c r="E77" s="374" t="s">
        <v>107</v>
      </c>
      <c r="F77" s="342"/>
      <c r="G77" s="342"/>
      <c r="H77" s="342"/>
      <c r="I77" s="112"/>
      <c r="J77" s="35"/>
      <c r="K77" s="35"/>
      <c r="L77" s="38"/>
    </row>
    <row r="78" spans="2:12" s="1" customFormat="1" ht="12" customHeight="1">
      <c r="B78" s="34"/>
      <c r="C78" s="29" t="s">
        <v>108</v>
      </c>
      <c r="D78" s="35"/>
      <c r="E78" s="35"/>
      <c r="F78" s="35"/>
      <c r="G78" s="35"/>
      <c r="H78" s="35"/>
      <c r="I78" s="112"/>
      <c r="J78" s="35"/>
      <c r="K78" s="35"/>
      <c r="L78" s="38"/>
    </row>
    <row r="79" spans="2:12" s="1" customFormat="1" ht="16.5" customHeight="1">
      <c r="B79" s="34"/>
      <c r="C79" s="35"/>
      <c r="D79" s="35"/>
      <c r="E79" s="343" t="str">
        <f>E11</f>
        <v>SO 01.1 - Sejmutí ornice</v>
      </c>
      <c r="F79" s="342"/>
      <c r="G79" s="342"/>
      <c r="H79" s="342"/>
      <c r="I79" s="112"/>
      <c r="J79" s="35"/>
      <c r="K79" s="35"/>
      <c r="L79" s="38"/>
    </row>
    <row r="80" spans="2:12" s="1" customFormat="1" ht="6.95" customHeight="1">
      <c r="B80" s="34"/>
      <c r="C80" s="35"/>
      <c r="D80" s="35"/>
      <c r="E80" s="35"/>
      <c r="F80" s="35"/>
      <c r="G80" s="35"/>
      <c r="H80" s="35"/>
      <c r="I80" s="112"/>
      <c r="J80" s="35"/>
      <c r="K80" s="35"/>
      <c r="L80" s="38"/>
    </row>
    <row r="81" spans="2:65" s="1" customFormat="1" ht="12" customHeight="1">
      <c r="B81" s="34"/>
      <c r="C81" s="29" t="s">
        <v>21</v>
      </c>
      <c r="D81" s="35"/>
      <c r="E81" s="35"/>
      <c r="F81" s="27" t="str">
        <f>F14</f>
        <v>ul. Horoměřická / Pod Habrovkou</v>
      </c>
      <c r="G81" s="35"/>
      <c r="H81" s="35"/>
      <c r="I81" s="113" t="s">
        <v>23</v>
      </c>
      <c r="J81" s="55" t="str">
        <f>IF(J14="","",J14)</f>
        <v>28. 1. 2019</v>
      </c>
      <c r="K81" s="35"/>
      <c r="L81" s="38"/>
    </row>
    <row r="82" spans="2:65" s="1" customFormat="1" ht="6.95" customHeight="1">
      <c r="B82" s="34"/>
      <c r="C82" s="35"/>
      <c r="D82" s="35"/>
      <c r="E82" s="35"/>
      <c r="F82" s="35"/>
      <c r="G82" s="35"/>
      <c r="H82" s="35"/>
      <c r="I82" s="112"/>
      <c r="J82" s="35"/>
      <c r="K82" s="35"/>
      <c r="L82" s="38"/>
    </row>
    <row r="83" spans="2:65" s="1" customFormat="1" ht="13.7" customHeight="1">
      <c r="B83" s="34"/>
      <c r="C83" s="29" t="s">
        <v>25</v>
      </c>
      <c r="D83" s="35"/>
      <c r="E83" s="35"/>
      <c r="F83" s="27" t="str">
        <f>E17</f>
        <v>TSK hl.m. Prahy, a.s.</v>
      </c>
      <c r="G83" s="35"/>
      <c r="H83" s="35"/>
      <c r="I83" s="113" t="s">
        <v>31</v>
      </c>
      <c r="J83" s="32" t="str">
        <f>E23</f>
        <v>AGA Letiště, spol. s r.o.</v>
      </c>
      <c r="K83" s="35"/>
      <c r="L83" s="38"/>
    </row>
    <row r="84" spans="2:65" s="1" customFormat="1" ht="13.7" customHeight="1">
      <c r="B84" s="34"/>
      <c r="C84" s="29" t="s">
        <v>29</v>
      </c>
      <c r="D84" s="35"/>
      <c r="E84" s="35"/>
      <c r="F84" s="27" t="str">
        <f>IF(E20="","",E20)</f>
        <v>Vyplň údaj</v>
      </c>
      <c r="G84" s="35"/>
      <c r="H84" s="35"/>
      <c r="I84" s="113" t="s">
        <v>34</v>
      </c>
      <c r="J84" s="32" t="str">
        <f>E26</f>
        <v xml:space="preserve"> </v>
      </c>
      <c r="K84" s="35"/>
      <c r="L84" s="38"/>
    </row>
    <row r="85" spans="2:65" s="1" customFormat="1" ht="10.35" customHeight="1">
      <c r="B85" s="34"/>
      <c r="C85" s="35"/>
      <c r="D85" s="35"/>
      <c r="E85" s="35"/>
      <c r="F85" s="35"/>
      <c r="G85" s="35"/>
      <c r="H85" s="35"/>
      <c r="I85" s="112"/>
      <c r="J85" s="35"/>
      <c r="K85" s="35"/>
      <c r="L85" s="38"/>
    </row>
    <row r="86" spans="2:65" s="10" customFormat="1" ht="29.25" customHeight="1">
      <c r="B86" s="156"/>
      <c r="C86" s="157" t="s">
        <v>117</v>
      </c>
      <c r="D86" s="158" t="s">
        <v>57</v>
      </c>
      <c r="E86" s="158" t="s">
        <v>53</v>
      </c>
      <c r="F86" s="158" t="s">
        <v>54</v>
      </c>
      <c r="G86" s="158" t="s">
        <v>118</v>
      </c>
      <c r="H86" s="158" t="s">
        <v>119</v>
      </c>
      <c r="I86" s="159" t="s">
        <v>120</v>
      </c>
      <c r="J86" s="158" t="s">
        <v>112</v>
      </c>
      <c r="K86" s="160" t="s">
        <v>121</v>
      </c>
      <c r="L86" s="161"/>
      <c r="M86" s="64" t="s">
        <v>19</v>
      </c>
      <c r="N86" s="65" t="s">
        <v>42</v>
      </c>
      <c r="O86" s="65" t="s">
        <v>122</v>
      </c>
      <c r="P86" s="65" t="s">
        <v>123</v>
      </c>
      <c r="Q86" s="65" t="s">
        <v>124</v>
      </c>
      <c r="R86" s="65" t="s">
        <v>125</v>
      </c>
      <c r="S86" s="65" t="s">
        <v>126</v>
      </c>
      <c r="T86" s="66" t="s">
        <v>127</v>
      </c>
    </row>
    <row r="87" spans="2:65" s="1" customFormat="1" ht="22.9" customHeight="1">
      <c r="B87" s="34"/>
      <c r="C87" s="71" t="s">
        <v>128</v>
      </c>
      <c r="D87" s="35"/>
      <c r="E87" s="35"/>
      <c r="F87" s="35"/>
      <c r="G87" s="35"/>
      <c r="H87" s="35"/>
      <c r="I87" s="112"/>
      <c r="J87" s="162">
        <f>BK87</f>
        <v>0</v>
      </c>
      <c r="K87" s="35"/>
      <c r="L87" s="38"/>
      <c r="M87" s="67"/>
      <c r="N87" s="68"/>
      <c r="O87" s="68"/>
      <c r="P87" s="163">
        <f>P88</f>
        <v>0</v>
      </c>
      <c r="Q87" s="68"/>
      <c r="R87" s="163">
        <f>R88</f>
        <v>0</v>
      </c>
      <c r="S87" s="68"/>
      <c r="T87" s="164">
        <f>T88</f>
        <v>0</v>
      </c>
      <c r="AT87" s="17" t="s">
        <v>71</v>
      </c>
      <c r="AU87" s="17" t="s">
        <v>113</v>
      </c>
      <c r="BK87" s="165">
        <f>BK88</f>
        <v>0</v>
      </c>
    </row>
    <row r="88" spans="2:65" s="11" customFormat="1" ht="25.9" customHeight="1">
      <c r="B88" s="166"/>
      <c r="C88" s="167"/>
      <c r="D88" s="168" t="s">
        <v>71</v>
      </c>
      <c r="E88" s="169" t="s">
        <v>129</v>
      </c>
      <c r="F88" s="169" t="s">
        <v>130</v>
      </c>
      <c r="G88" s="167"/>
      <c r="H88" s="167"/>
      <c r="I88" s="170"/>
      <c r="J88" s="171">
        <f>BK88</f>
        <v>0</v>
      </c>
      <c r="K88" s="167"/>
      <c r="L88" s="172"/>
      <c r="M88" s="173"/>
      <c r="N88" s="174"/>
      <c r="O88" s="174"/>
      <c r="P88" s="175">
        <f>P89</f>
        <v>0</v>
      </c>
      <c r="Q88" s="174"/>
      <c r="R88" s="175">
        <f>R89</f>
        <v>0</v>
      </c>
      <c r="S88" s="174"/>
      <c r="T88" s="176">
        <f>T89</f>
        <v>0</v>
      </c>
      <c r="AR88" s="177" t="s">
        <v>79</v>
      </c>
      <c r="AT88" s="178" t="s">
        <v>71</v>
      </c>
      <c r="AU88" s="178" t="s">
        <v>72</v>
      </c>
      <c r="AY88" s="177" t="s">
        <v>131</v>
      </c>
      <c r="BK88" s="179">
        <f>BK89</f>
        <v>0</v>
      </c>
    </row>
    <row r="89" spans="2:65" s="11" customFormat="1" ht="22.9" customHeight="1">
      <c r="B89" s="166"/>
      <c r="C89" s="167"/>
      <c r="D89" s="168" t="s">
        <v>71</v>
      </c>
      <c r="E89" s="180" t="s">
        <v>79</v>
      </c>
      <c r="F89" s="180" t="s">
        <v>132</v>
      </c>
      <c r="G89" s="167"/>
      <c r="H89" s="167"/>
      <c r="I89" s="170"/>
      <c r="J89" s="181">
        <f>BK89</f>
        <v>0</v>
      </c>
      <c r="K89" s="167"/>
      <c r="L89" s="172"/>
      <c r="M89" s="173"/>
      <c r="N89" s="174"/>
      <c r="O89" s="174"/>
      <c r="P89" s="175">
        <f>SUM(P90:P102)</f>
        <v>0</v>
      </c>
      <c r="Q89" s="174"/>
      <c r="R89" s="175">
        <f>SUM(R90:R102)</f>
        <v>0</v>
      </c>
      <c r="S89" s="174"/>
      <c r="T89" s="176">
        <f>SUM(T90:T102)</f>
        <v>0</v>
      </c>
      <c r="AR89" s="177" t="s">
        <v>79</v>
      </c>
      <c r="AT89" s="178" t="s">
        <v>71</v>
      </c>
      <c r="AU89" s="178" t="s">
        <v>79</v>
      </c>
      <c r="AY89" s="177" t="s">
        <v>131</v>
      </c>
      <c r="BK89" s="179">
        <f>SUM(BK90:BK102)</f>
        <v>0</v>
      </c>
    </row>
    <row r="90" spans="2:65" s="1" customFormat="1" ht="16.5" customHeight="1">
      <c r="B90" s="34"/>
      <c r="C90" s="182" t="s">
        <v>79</v>
      </c>
      <c r="D90" s="182" t="s">
        <v>133</v>
      </c>
      <c r="E90" s="183" t="s">
        <v>134</v>
      </c>
      <c r="F90" s="184" t="s">
        <v>135</v>
      </c>
      <c r="G90" s="185" t="s">
        <v>136</v>
      </c>
      <c r="H90" s="186">
        <v>1.64</v>
      </c>
      <c r="I90" s="187"/>
      <c r="J90" s="188">
        <f>ROUND(I90*H90,2)</f>
        <v>0</v>
      </c>
      <c r="K90" s="184" t="s">
        <v>137</v>
      </c>
      <c r="L90" s="38"/>
      <c r="M90" s="189" t="s">
        <v>19</v>
      </c>
      <c r="N90" s="190" t="s">
        <v>43</v>
      </c>
      <c r="O90" s="60"/>
      <c r="P90" s="191">
        <f>O90*H90</f>
        <v>0</v>
      </c>
      <c r="Q90" s="191">
        <v>0</v>
      </c>
      <c r="R90" s="191">
        <f>Q90*H90</f>
        <v>0</v>
      </c>
      <c r="S90" s="191">
        <v>0</v>
      </c>
      <c r="T90" s="192">
        <f>S90*H90</f>
        <v>0</v>
      </c>
      <c r="AR90" s="17" t="s">
        <v>138</v>
      </c>
      <c r="AT90" s="17" t="s">
        <v>133</v>
      </c>
      <c r="AU90" s="17" t="s">
        <v>81</v>
      </c>
      <c r="AY90" s="17" t="s">
        <v>131</v>
      </c>
      <c r="BE90" s="193">
        <f>IF(N90="základní",J90,0)</f>
        <v>0</v>
      </c>
      <c r="BF90" s="193">
        <f>IF(N90="snížená",J90,0)</f>
        <v>0</v>
      </c>
      <c r="BG90" s="193">
        <f>IF(N90="zákl. přenesená",J90,0)</f>
        <v>0</v>
      </c>
      <c r="BH90" s="193">
        <f>IF(N90="sníž. přenesená",J90,0)</f>
        <v>0</v>
      </c>
      <c r="BI90" s="193">
        <f>IF(N90="nulová",J90,0)</f>
        <v>0</v>
      </c>
      <c r="BJ90" s="17" t="s">
        <v>79</v>
      </c>
      <c r="BK90" s="193">
        <f>ROUND(I90*H90,2)</f>
        <v>0</v>
      </c>
      <c r="BL90" s="17" t="s">
        <v>138</v>
      </c>
      <c r="BM90" s="17" t="s">
        <v>139</v>
      </c>
    </row>
    <row r="91" spans="2:65" s="1" customFormat="1" ht="19.5">
      <c r="B91" s="34"/>
      <c r="C91" s="35"/>
      <c r="D91" s="194" t="s">
        <v>140</v>
      </c>
      <c r="E91" s="35"/>
      <c r="F91" s="195" t="s">
        <v>141</v>
      </c>
      <c r="G91" s="35"/>
      <c r="H91" s="35"/>
      <c r="I91" s="112"/>
      <c r="J91" s="35"/>
      <c r="K91" s="35"/>
      <c r="L91" s="38"/>
      <c r="M91" s="196"/>
      <c r="N91" s="60"/>
      <c r="O91" s="60"/>
      <c r="P91" s="60"/>
      <c r="Q91" s="60"/>
      <c r="R91" s="60"/>
      <c r="S91" s="60"/>
      <c r="T91" s="61"/>
      <c r="AT91" s="17" t="s">
        <v>140</v>
      </c>
      <c r="AU91" s="17" t="s">
        <v>81</v>
      </c>
    </row>
    <row r="92" spans="2:65" s="1" customFormat="1" ht="175.5">
      <c r="B92" s="34"/>
      <c r="C92" s="35"/>
      <c r="D92" s="194" t="s">
        <v>142</v>
      </c>
      <c r="E92" s="35"/>
      <c r="F92" s="197" t="s">
        <v>143</v>
      </c>
      <c r="G92" s="35"/>
      <c r="H92" s="35"/>
      <c r="I92" s="112"/>
      <c r="J92" s="35"/>
      <c r="K92" s="35"/>
      <c r="L92" s="38"/>
      <c r="M92" s="196"/>
      <c r="N92" s="60"/>
      <c r="O92" s="60"/>
      <c r="P92" s="60"/>
      <c r="Q92" s="60"/>
      <c r="R92" s="60"/>
      <c r="S92" s="60"/>
      <c r="T92" s="61"/>
      <c r="AT92" s="17" t="s">
        <v>142</v>
      </c>
      <c r="AU92" s="17" t="s">
        <v>81</v>
      </c>
    </row>
    <row r="93" spans="2:65" s="1" customFormat="1" ht="19.5">
      <c r="B93" s="34"/>
      <c r="C93" s="35"/>
      <c r="D93" s="194" t="s">
        <v>144</v>
      </c>
      <c r="E93" s="35"/>
      <c r="F93" s="197" t="s">
        <v>145</v>
      </c>
      <c r="G93" s="35"/>
      <c r="H93" s="35"/>
      <c r="I93" s="112"/>
      <c r="J93" s="35"/>
      <c r="K93" s="35"/>
      <c r="L93" s="38"/>
      <c r="M93" s="196"/>
      <c r="N93" s="60"/>
      <c r="O93" s="60"/>
      <c r="P93" s="60"/>
      <c r="Q93" s="60"/>
      <c r="R93" s="60"/>
      <c r="S93" s="60"/>
      <c r="T93" s="61"/>
      <c r="AT93" s="17" t="s">
        <v>144</v>
      </c>
      <c r="AU93" s="17" t="s">
        <v>81</v>
      </c>
    </row>
    <row r="94" spans="2:65" s="12" customFormat="1" ht="11.25">
      <c r="B94" s="198"/>
      <c r="C94" s="199"/>
      <c r="D94" s="194" t="s">
        <v>146</v>
      </c>
      <c r="E94" s="200" t="s">
        <v>19</v>
      </c>
      <c r="F94" s="201" t="s">
        <v>147</v>
      </c>
      <c r="G94" s="199"/>
      <c r="H94" s="202">
        <v>1.64</v>
      </c>
      <c r="I94" s="203"/>
      <c r="J94" s="199"/>
      <c r="K94" s="199"/>
      <c r="L94" s="204"/>
      <c r="M94" s="205"/>
      <c r="N94" s="206"/>
      <c r="O94" s="206"/>
      <c r="P94" s="206"/>
      <c r="Q94" s="206"/>
      <c r="R94" s="206"/>
      <c r="S94" s="206"/>
      <c r="T94" s="207"/>
      <c r="AT94" s="208" t="s">
        <v>146</v>
      </c>
      <c r="AU94" s="208" t="s">
        <v>81</v>
      </c>
      <c r="AV94" s="12" t="s">
        <v>81</v>
      </c>
      <c r="AW94" s="12" t="s">
        <v>33</v>
      </c>
      <c r="AX94" s="12" t="s">
        <v>72</v>
      </c>
      <c r="AY94" s="208" t="s">
        <v>131</v>
      </c>
    </row>
    <row r="95" spans="2:65" s="1" customFormat="1" ht="16.5" customHeight="1">
      <c r="B95" s="34"/>
      <c r="C95" s="182" t="s">
        <v>81</v>
      </c>
      <c r="D95" s="182" t="s">
        <v>133</v>
      </c>
      <c r="E95" s="183" t="s">
        <v>148</v>
      </c>
      <c r="F95" s="184" t="s">
        <v>149</v>
      </c>
      <c r="G95" s="185" t="s">
        <v>136</v>
      </c>
      <c r="H95" s="186">
        <v>1.64</v>
      </c>
      <c r="I95" s="187"/>
      <c r="J95" s="188">
        <f>ROUND(I95*H95,2)</f>
        <v>0</v>
      </c>
      <c r="K95" s="184" t="s">
        <v>19</v>
      </c>
      <c r="L95" s="38"/>
      <c r="M95" s="189" t="s">
        <v>19</v>
      </c>
      <c r="N95" s="190" t="s">
        <v>43</v>
      </c>
      <c r="O95" s="60"/>
      <c r="P95" s="191">
        <f>O95*H95</f>
        <v>0</v>
      </c>
      <c r="Q95" s="191">
        <v>0</v>
      </c>
      <c r="R95" s="191">
        <f>Q95*H95</f>
        <v>0</v>
      </c>
      <c r="S95" s="191">
        <v>0</v>
      </c>
      <c r="T95" s="192">
        <f>S95*H95</f>
        <v>0</v>
      </c>
      <c r="AR95" s="17" t="s">
        <v>138</v>
      </c>
      <c r="AT95" s="17" t="s">
        <v>133</v>
      </c>
      <c r="AU95" s="17" t="s">
        <v>81</v>
      </c>
      <c r="AY95" s="17" t="s">
        <v>131</v>
      </c>
      <c r="BE95" s="193">
        <f>IF(N95="základní",J95,0)</f>
        <v>0</v>
      </c>
      <c r="BF95" s="193">
        <f>IF(N95="snížená",J95,0)</f>
        <v>0</v>
      </c>
      <c r="BG95" s="193">
        <f>IF(N95="zákl. přenesená",J95,0)</f>
        <v>0</v>
      </c>
      <c r="BH95" s="193">
        <f>IF(N95="sníž. přenesená",J95,0)</f>
        <v>0</v>
      </c>
      <c r="BI95" s="193">
        <f>IF(N95="nulová",J95,0)</f>
        <v>0</v>
      </c>
      <c r="BJ95" s="17" t="s">
        <v>79</v>
      </c>
      <c r="BK95" s="193">
        <f>ROUND(I95*H95,2)</f>
        <v>0</v>
      </c>
      <c r="BL95" s="17" t="s">
        <v>138</v>
      </c>
      <c r="BM95" s="17" t="s">
        <v>150</v>
      </c>
    </row>
    <row r="96" spans="2:65" s="1" customFormat="1" ht="11.25">
      <c r="B96" s="34"/>
      <c r="C96" s="35"/>
      <c r="D96" s="194" t="s">
        <v>140</v>
      </c>
      <c r="E96" s="35"/>
      <c r="F96" s="195" t="s">
        <v>149</v>
      </c>
      <c r="G96" s="35"/>
      <c r="H96" s="35"/>
      <c r="I96" s="112"/>
      <c r="J96" s="35"/>
      <c r="K96" s="35"/>
      <c r="L96" s="38"/>
      <c r="M96" s="196"/>
      <c r="N96" s="60"/>
      <c r="O96" s="60"/>
      <c r="P96" s="60"/>
      <c r="Q96" s="60"/>
      <c r="R96" s="60"/>
      <c r="S96" s="60"/>
      <c r="T96" s="61"/>
      <c r="AT96" s="17" t="s">
        <v>140</v>
      </c>
      <c r="AU96" s="17" t="s">
        <v>81</v>
      </c>
    </row>
    <row r="97" spans="2:65" s="12" customFormat="1" ht="11.25">
      <c r="B97" s="198"/>
      <c r="C97" s="199"/>
      <c r="D97" s="194" t="s">
        <v>146</v>
      </c>
      <c r="E97" s="200" t="s">
        <v>19</v>
      </c>
      <c r="F97" s="201" t="s">
        <v>147</v>
      </c>
      <c r="G97" s="199"/>
      <c r="H97" s="202">
        <v>1.64</v>
      </c>
      <c r="I97" s="203"/>
      <c r="J97" s="199"/>
      <c r="K97" s="199"/>
      <c r="L97" s="204"/>
      <c r="M97" s="205"/>
      <c r="N97" s="206"/>
      <c r="O97" s="206"/>
      <c r="P97" s="206"/>
      <c r="Q97" s="206"/>
      <c r="R97" s="206"/>
      <c r="S97" s="206"/>
      <c r="T97" s="207"/>
      <c r="AT97" s="208" t="s">
        <v>146</v>
      </c>
      <c r="AU97" s="208" t="s">
        <v>81</v>
      </c>
      <c r="AV97" s="12" t="s">
        <v>81</v>
      </c>
      <c r="AW97" s="12" t="s">
        <v>33</v>
      </c>
      <c r="AX97" s="12" t="s">
        <v>72</v>
      </c>
      <c r="AY97" s="208" t="s">
        <v>131</v>
      </c>
    </row>
    <row r="98" spans="2:65" s="1" customFormat="1" ht="16.5" customHeight="1">
      <c r="B98" s="34"/>
      <c r="C98" s="182" t="s">
        <v>151</v>
      </c>
      <c r="D98" s="182" t="s">
        <v>133</v>
      </c>
      <c r="E98" s="183" t="s">
        <v>152</v>
      </c>
      <c r="F98" s="184" t="s">
        <v>153</v>
      </c>
      <c r="G98" s="185" t="s">
        <v>154</v>
      </c>
      <c r="H98" s="186">
        <v>2.952</v>
      </c>
      <c r="I98" s="187"/>
      <c r="J98" s="188">
        <f>ROUND(I98*H98,2)</f>
        <v>0</v>
      </c>
      <c r="K98" s="184" t="s">
        <v>137</v>
      </c>
      <c r="L98" s="38"/>
      <c r="M98" s="189" t="s">
        <v>19</v>
      </c>
      <c r="N98" s="190" t="s">
        <v>43</v>
      </c>
      <c r="O98" s="60"/>
      <c r="P98" s="191">
        <f>O98*H98</f>
        <v>0</v>
      </c>
      <c r="Q98" s="191">
        <v>0</v>
      </c>
      <c r="R98" s="191">
        <f>Q98*H98</f>
        <v>0</v>
      </c>
      <c r="S98" s="191">
        <v>0</v>
      </c>
      <c r="T98" s="192">
        <f>S98*H98</f>
        <v>0</v>
      </c>
      <c r="AR98" s="17" t="s">
        <v>138</v>
      </c>
      <c r="AT98" s="17" t="s">
        <v>133</v>
      </c>
      <c r="AU98" s="17" t="s">
        <v>81</v>
      </c>
      <c r="AY98" s="17" t="s">
        <v>131</v>
      </c>
      <c r="BE98" s="193">
        <f>IF(N98="základní",J98,0)</f>
        <v>0</v>
      </c>
      <c r="BF98" s="193">
        <f>IF(N98="snížená",J98,0)</f>
        <v>0</v>
      </c>
      <c r="BG98" s="193">
        <f>IF(N98="zákl. přenesená",J98,0)</f>
        <v>0</v>
      </c>
      <c r="BH98" s="193">
        <f>IF(N98="sníž. přenesená",J98,0)</f>
        <v>0</v>
      </c>
      <c r="BI98" s="193">
        <f>IF(N98="nulová",J98,0)</f>
        <v>0</v>
      </c>
      <c r="BJ98" s="17" t="s">
        <v>79</v>
      </c>
      <c r="BK98" s="193">
        <f>ROUND(I98*H98,2)</f>
        <v>0</v>
      </c>
      <c r="BL98" s="17" t="s">
        <v>138</v>
      </c>
      <c r="BM98" s="17" t="s">
        <v>155</v>
      </c>
    </row>
    <row r="99" spans="2:65" s="1" customFormat="1" ht="11.25">
      <c r="B99" s="34"/>
      <c r="C99" s="35"/>
      <c r="D99" s="194" t="s">
        <v>140</v>
      </c>
      <c r="E99" s="35"/>
      <c r="F99" s="195" t="s">
        <v>156</v>
      </c>
      <c r="G99" s="35"/>
      <c r="H99" s="35"/>
      <c r="I99" s="112"/>
      <c r="J99" s="35"/>
      <c r="K99" s="35"/>
      <c r="L99" s="38"/>
      <c r="M99" s="196"/>
      <c r="N99" s="60"/>
      <c r="O99" s="60"/>
      <c r="P99" s="60"/>
      <c r="Q99" s="60"/>
      <c r="R99" s="60"/>
      <c r="S99" s="60"/>
      <c r="T99" s="61"/>
      <c r="AT99" s="17" t="s">
        <v>140</v>
      </c>
      <c r="AU99" s="17" t="s">
        <v>81</v>
      </c>
    </row>
    <row r="100" spans="2:65" s="1" customFormat="1" ht="29.25">
      <c r="B100" s="34"/>
      <c r="C100" s="35"/>
      <c r="D100" s="194" t="s">
        <v>142</v>
      </c>
      <c r="E100" s="35"/>
      <c r="F100" s="197" t="s">
        <v>157</v>
      </c>
      <c r="G100" s="35"/>
      <c r="H100" s="35"/>
      <c r="I100" s="112"/>
      <c r="J100" s="35"/>
      <c r="K100" s="35"/>
      <c r="L100" s="38"/>
      <c r="M100" s="196"/>
      <c r="N100" s="60"/>
      <c r="O100" s="60"/>
      <c r="P100" s="60"/>
      <c r="Q100" s="60"/>
      <c r="R100" s="60"/>
      <c r="S100" s="60"/>
      <c r="T100" s="61"/>
      <c r="AT100" s="17" t="s">
        <v>142</v>
      </c>
      <c r="AU100" s="17" t="s">
        <v>81</v>
      </c>
    </row>
    <row r="101" spans="2:65" s="12" customFormat="1" ht="11.25">
      <c r="B101" s="198"/>
      <c r="C101" s="199"/>
      <c r="D101" s="194" t="s">
        <v>146</v>
      </c>
      <c r="E101" s="200" t="s">
        <v>19</v>
      </c>
      <c r="F101" s="201" t="s">
        <v>147</v>
      </c>
      <c r="G101" s="199"/>
      <c r="H101" s="202">
        <v>1.64</v>
      </c>
      <c r="I101" s="203"/>
      <c r="J101" s="199"/>
      <c r="K101" s="199"/>
      <c r="L101" s="204"/>
      <c r="M101" s="205"/>
      <c r="N101" s="206"/>
      <c r="O101" s="206"/>
      <c r="P101" s="206"/>
      <c r="Q101" s="206"/>
      <c r="R101" s="206"/>
      <c r="S101" s="206"/>
      <c r="T101" s="207"/>
      <c r="AT101" s="208" t="s">
        <v>146</v>
      </c>
      <c r="AU101" s="208" t="s">
        <v>81</v>
      </c>
      <c r="AV101" s="12" t="s">
        <v>81</v>
      </c>
      <c r="AW101" s="12" t="s">
        <v>33</v>
      </c>
      <c r="AX101" s="12" t="s">
        <v>72</v>
      </c>
      <c r="AY101" s="208" t="s">
        <v>131</v>
      </c>
    </row>
    <row r="102" spans="2:65" s="12" customFormat="1" ht="11.25">
      <c r="B102" s="198"/>
      <c r="C102" s="199"/>
      <c r="D102" s="194" t="s">
        <v>146</v>
      </c>
      <c r="E102" s="199"/>
      <c r="F102" s="201" t="s">
        <v>158</v>
      </c>
      <c r="G102" s="199"/>
      <c r="H102" s="202">
        <v>2.952</v>
      </c>
      <c r="I102" s="203"/>
      <c r="J102" s="199"/>
      <c r="K102" s="199"/>
      <c r="L102" s="204"/>
      <c r="M102" s="209"/>
      <c r="N102" s="210"/>
      <c r="O102" s="210"/>
      <c r="P102" s="210"/>
      <c r="Q102" s="210"/>
      <c r="R102" s="210"/>
      <c r="S102" s="210"/>
      <c r="T102" s="211"/>
      <c r="AT102" s="208" t="s">
        <v>146</v>
      </c>
      <c r="AU102" s="208" t="s">
        <v>81</v>
      </c>
      <c r="AV102" s="12" t="s">
        <v>81</v>
      </c>
      <c r="AW102" s="12" t="s">
        <v>4</v>
      </c>
      <c r="AX102" s="12" t="s">
        <v>79</v>
      </c>
      <c r="AY102" s="208" t="s">
        <v>131</v>
      </c>
    </row>
    <row r="103" spans="2:65" s="1" customFormat="1" ht="6.95" customHeight="1">
      <c r="B103" s="46"/>
      <c r="C103" s="47"/>
      <c r="D103" s="47"/>
      <c r="E103" s="47"/>
      <c r="F103" s="47"/>
      <c r="G103" s="47"/>
      <c r="H103" s="47"/>
      <c r="I103" s="134"/>
      <c r="J103" s="47"/>
      <c r="K103" s="47"/>
      <c r="L103" s="38"/>
    </row>
  </sheetData>
  <sheetProtection algorithmName="SHA-512" hashValue="X4isMfBnv0NRKaSfdr6KIfw0iGVnvOIslouGb2VGB90GeFaXAL0Sf6JKvItj5vGu1AX0/i8YYlJ+3xV26SpS2g==" saltValue="Kv7hjF6Im3YHHUOcsM+kzgsv2llLkdTPSClt+KxASOzZpjeStZv3fZclIuXzSxsge0JjYg4MtDlBxd6WjPF5vA==" spinCount="100000" sheet="1" objects="1" scenarios="1" formatColumns="0" formatRows="0" autoFilter="0"/>
  <autoFilter ref="C86:K102" xr:uid="{00000000-0009-0000-0000-000001000000}"/>
  <mergeCells count="12">
    <mergeCell ref="E79:H79"/>
    <mergeCell ref="L2:V2"/>
    <mergeCell ref="E50:H50"/>
    <mergeCell ref="E52:H52"/>
    <mergeCell ref="E54:H54"/>
    <mergeCell ref="E75:H75"/>
    <mergeCell ref="E77:H77"/>
    <mergeCell ref="E7:H7"/>
    <mergeCell ref="E9:H9"/>
    <mergeCell ref="E11:H11"/>
    <mergeCell ref="E20:H20"/>
    <mergeCell ref="E29:H29"/>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08"/>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4"/>
      <c r="M2" s="334"/>
      <c r="N2" s="334"/>
      <c r="O2" s="334"/>
      <c r="P2" s="334"/>
      <c r="Q2" s="334"/>
      <c r="R2" s="334"/>
      <c r="S2" s="334"/>
      <c r="T2" s="334"/>
      <c r="U2" s="334"/>
      <c r="V2" s="334"/>
      <c r="AT2" s="17" t="s">
        <v>89</v>
      </c>
    </row>
    <row r="3" spans="2:46" ht="6.95" customHeight="1">
      <c r="B3" s="107"/>
      <c r="C3" s="108"/>
      <c r="D3" s="108"/>
      <c r="E3" s="108"/>
      <c r="F3" s="108"/>
      <c r="G3" s="108"/>
      <c r="H3" s="108"/>
      <c r="I3" s="109"/>
      <c r="J3" s="108"/>
      <c r="K3" s="108"/>
      <c r="L3" s="20"/>
      <c r="AT3" s="17" t="s">
        <v>81</v>
      </c>
    </row>
    <row r="4" spans="2:46" ht="24.95" customHeight="1">
      <c r="B4" s="20"/>
      <c r="D4" s="110" t="s">
        <v>105</v>
      </c>
      <c r="L4" s="20"/>
      <c r="M4" s="24" t="s">
        <v>10</v>
      </c>
      <c r="AT4" s="17" t="s">
        <v>4</v>
      </c>
    </row>
    <row r="5" spans="2:46" ht="6.95" customHeight="1">
      <c r="B5" s="20"/>
      <c r="L5" s="20"/>
    </row>
    <row r="6" spans="2:46" ht="12" customHeight="1">
      <c r="B6" s="20"/>
      <c r="D6" s="111" t="s">
        <v>16</v>
      </c>
      <c r="L6" s="20"/>
    </row>
    <row r="7" spans="2:46" ht="16.5" customHeight="1">
      <c r="B7" s="20"/>
      <c r="E7" s="367" t="str">
        <f>'Rekapitulace stavby'!K6</f>
        <v>Horoměřická S 071 - most, Praha 6, č. akce 999615 - Revize č.01</v>
      </c>
      <c r="F7" s="368"/>
      <c r="G7" s="368"/>
      <c r="H7" s="368"/>
      <c r="L7" s="20"/>
    </row>
    <row r="8" spans="2:46" s="1" customFormat="1" ht="12" customHeight="1">
      <c r="B8" s="38"/>
      <c r="D8" s="111" t="s">
        <v>106</v>
      </c>
      <c r="I8" s="112"/>
      <c r="L8" s="38"/>
    </row>
    <row r="9" spans="2:46" s="1" customFormat="1" ht="36.950000000000003" customHeight="1">
      <c r="B9" s="38"/>
      <c r="E9" s="370" t="s">
        <v>159</v>
      </c>
      <c r="F9" s="369"/>
      <c r="G9" s="369"/>
      <c r="H9" s="369"/>
      <c r="I9" s="112"/>
      <c r="L9" s="38"/>
    </row>
    <row r="10" spans="2:46" s="1" customFormat="1" ht="11.25">
      <c r="B10" s="38"/>
      <c r="I10" s="112"/>
      <c r="L10" s="38"/>
    </row>
    <row r="11" spans="2:46" s="1" customFormat="1" ht="12" customHeight="1">
      <c r="B11" s="38"/>
      <c r="D11" s="111" t="s">
        <v>18</v>
      </c>
      <c r="F11" s="17" t="s">
        <v>19</v>
      </c>
      <c r="I11" s="113" t="s">
        <v>20</v>
      </c>
      <c r="J11" s="17" t="s">
        <v>19</v>
      </c>
      <c r="L11" s="38"/>
    </row>
    <row r="12" spans="2:46" s="1" customFormat="1" ht="12" customHeight="1">
      <c r="B12" s="38"/>
      <c r="D12" s="111" t="s">
        <v>21</v>
      </c>
      <c r="F12" s="17" t="s">
        <v>22</v>
      </c>
      <c r="I12" s="113" t="s">
        <v>23</v>
      </c>
      <c r="J12" s="114" t="str">
        <f>'Rekapitulace stavby'!AN8</f>
        <v>28. 1. 2019</v>
      </c>
      <c r="L12" s="38"/>
    </row>
    <row r="13" spans="2:46" s="1" customFormat="1" ht="10.9" customHeight="1">
      <c r="B13" s="38"/>
      <c r="I13" s="112"/>
      <c r="L13" s="38"/>
    </row>
    <row r="14" spans="2:46" s="1" customFormat="1" ht="12" customHeight="1">
      <c r="B14" s="38"/>
      <c r="D14" s="111" t="s">
        <v>25</v>
      </c>
      <c r="I14" s="113" t="s">
        <v>26</v>
      </c>
      <c r="J14" s="17" t="s">
        <v>19</v>
      </c>
      <c r="L14" s="38"/>
    </row>
    <row r="15" spans="2:46" s="1" customFormat="1" ht="18" customHeight="1">
      <c r="B15" s="38"/>
      <c r="E15" s="17" t="s">
        <v>27</v>
      </c>
      <c r="I15" s="113" t="s">
        <v>28</v>
      </c>
      <c r="J15" s="17" t="s">
        <v>19</v>
      </c>
      <c r="L15" s="38"/>
    </row>
    <row r="16" spans="2:46" s="1" customFormat="1" ht="6.95" customHeight="1">
      <c r="B16" s="38"/>
      <c r="I16" s="112"/>
      <c r="L16" s="38"/>
    </row>
    <row r="17" spans="2:12" s="1" customFormat="1" ht="12" customHeight="1">
      <c r="B17" s="38"/>
      <c r="D17" s="111" t="s">
        <v>29</v>
      </c>
      <c r="I17" s="113" t="s">
        <v>26</v>
      </c>
      <c r="J17" s="30" t="str">
        <f>'Rekapitulace stavby'!AN13</f>
        <v>Vyplň údaj</v>
      </c>
      <c r="L17" s="38"/>
    </row>
    <row r="18" spans="2:12" s="1" customFormat="1" ht="18" customHeight="1">
      <c r="B18" s="38"/>
      <c r="E18" s="371" t="str">
        <f>'Rekapitulace stavby'!E14</f>
        <v>Vyplň údaj</v>
      </c>
      <c r="F18" s="372"/>
      <c r="G18" s="372"/>
      <c r="H18" s="372"/>
      <c r="I18" s="113" t="s">
        <v>28</v>
      </c>
      <c r="J18" s="30" t="str">
        <f>'Rekapitulace stavby'!AN14</f>
        <v>Vyplň údaj</v>
      </c>
      <c r="L18" s="38"/>
    </row>
    <row r="19" spans="2:12" s="1" customFormat="1" ht="6.95" customHeight="1">
      <c r="B19" s="38"/>
      <c r="I19" s="112"/>
      <c r="L19" s="38"/>
    </row>
    <row r="20" spans="2:12" s="1" customFormat="1" ht="12" customHeight="1">
      <c r="B20" s="38"/>
      <c r="D20" s="111" t="s">
        <v>31</v>
      </c>
      <c r="I20" s="113" t="s">
        <v>26</v>
      </c>
      <c r="J20" s="17" t="s">
        <v>19</v>
      </c>
      <c r="L20" s="38"/>
    </row>
    <row r="21" spans="2:12" s="1" customFormat="1" ht="18" customHeight="1">
      <c r="B21" s="38"/>
      <c r="E21" s="17" t="s">
        <v>32</v>
      </c>
      <c r="I21" s="113" t="s">
        <v>28</v>
      </c>
      <c r="J21" s="17" t="s">
        <v>19</v>
      </c>
      <c r="L21" s="38"/>
    </row>
    <row r="22" spans="2:12" s="1" customFormat="1" ht="6.95" customHeight="1">
      <c r="B22" s="38"/>
      <c r="I22" s="112"/>
      <c r="L22" s="38"/>
    </row>
    <row r="23" spans="2:12" s="1" customFormat="1" ht="12" customHeight="1">
      <c r="B23" s="38"/>
      <c r="D23" s="111" t="s">
        <v>34</v>
      </c>
      <c r="I23" s="113" t="s">
        <v>26</v>
      </c>
      <c r="J23" s="17" t="str">
        <f>IF('Rekapitulace stavby'!AN19="","",'Rekapitulace stavby'!AN19)</f>
        <v/>
      </c>
      <c r="L23" s="38"/>
    </row>
    <row r="24" spans="2:12" s="1" customFormat="1" ht="18" customHeight="1">
      <c r="B24" s="38"/>
      <c r="E24" s="17" t="str">
        <f>IF('Rekapitulace stavby'!E20="","",'Rekapitulace stavby'!E20)</f>
        <v xml:space="preserve"> </v>
      </c>
      <c r="I24" s="113" t="s">
        <v>28</v>
      </c>
      <c r="J24" s="17" t="str">
        <f>IF('Rekapitulace stavby'!AN20="","",'Rekapitulace stavby'!AN20)</f>
        <v/>
      </c>
      <c r="L24" s="38"/>
    </row>
    <row r="25" spans="2:12" s="1" customFormat="1" ht="6.95" customHeight="1">
      <c r="B25" s="38"/>
      <c r="I25" s="112"/>
      <c r="L25" s="38"/>
    </row>
    <row r="26" spans="2:12" s="1" customFormat="1" ht="12" customHeight="1">
      <c r="B26" s="38"/>
      <c r="D26" s="111" t="s">
        <v>36</v>
      </c>
      <c r="I26" s="112"/>
      <c r="L26" s="38"/>
    </row>
    <row r="27" spans="2:12" s="7" customFormat="1" ht="16.5" customHeight="1">
      <c r="B27" s="115"/>
      <c r="E27" s="373" t="s">
        <v>19</v>
      </c>
      <c r="F27" s="373"/>
      <c r="G27" s="373"/>
      <c r="H27" s="373"/>
      <c r="I27" s="116"/>
      <c r="L27" s="115"/>
    </row>
    <row r="28" spans="2:12" s="1" customFormat="1" ht="6.95" customHeight="1">
      <c r="B28" s="38"/>
      <c r="I28" s="112"/>
      <c r="L28" s="38"/>
    </row>
    <row r="29" spans="2:12" s="1" customFormat="1" ht="6.95" customHeight="1">
      <c r="B29" s="38"/>
      <c r="D29" s="56"/>
      <c r="E29" s="56"/>
      <c r="F29" s="56"/>
      <c r="G29" s="56"/>
      <c r="H29" s="56"/>
      <c r="I29" s="117"/>
      <c r="J29" s="56"/>
      <c r="K29" s="56"/>
      <c r="L29" s="38"/>
    </row>
    <row r="30" spans="2:12" s="1" customFormat="1" ht="25.35" customHeight="1">
      <c r="B30" s="38"/>
      <c r="D30" s="118" t="s">
        <v>38</v>
      </c>
      <c r="I30" s="112"/>
      <c r="J30" s="119">
        <f>ROUND(J83, 2)</f>
        <v>0</v>
      </c>
      <c r="L30" s="38"/>
    </row>
    <row r="31" spans="2:12" s="1" customFormat="1" ht="6.95" customHeight="1">
      <c r="B31" s="38"/>
      <c r="D31" s="56"/>
      <c r="E31" s="56"/>
      <c r="F31" s="56"/>
      <c r="G31" s="56"/>
      <c r="H31" s="56"/>
      <c r="I31" s="117"/>
      <c r="J31" s="56"/>
      <c r="K31" s="56"/>
      <c r="L31" s="38"/>
    </row>
    <row r="32" spans="2:12" s="1" customFormat="1" ht="14.45" customHeight="1">
      <c r="B32" s="38"/>
      <c r="F32" s="120" t="s">
        <v>40</v>
      </c>
      <c r="I32" s="121" t="s">
        <v>39</v>
      </c>
      <c r="J32" s="120" t="s">
        <v>41</v>
      </c>
      <c r="L32" s="38"/>
    </row>
    <row r="33" spans="2:12" s="1" customFormat="1" ht="14.45" customHeight="1">
      <c r="B33" s="38"/>
      <c r="D33" s="111" t="s">
        <v>42</v>
      </c>
      <c r="E33" s="111" t="s">
        <v>43</v>
      </c>
      <c r="F33" s="122">
        <f>ROUND((SUM(BE83:BE207)),  2)</f>
        <v>0</v>
      </c>
      <c r="I33" s="123">
        <v>0.21</v>
      </c>
      <c r="J33" s="122">
        <f>ROUND(((SUM(BE83:BE207))*I33),  2)</f>
        <v>0</v>
      </c>
      <c r="L33" s="38"/>
    </row>
    <row r="34" spans="2:12" s="1" customFormat="1" ht="14.45" customHeight="1">
      <c r="B34" s="38"/>
      <c r="E34" s="111" t="s">
        <v>44</v>
      </c>
      <c r="F34" s="122">
        <f>ROUND((SUM(BF83:BF207)),  2)</f>
        <v>0</v>
      </c>
      <c r="I34" s="123">
        <v>0.15</v>
      </c>
      <c r="J34" s="122">
        <f>ROUND(((SUM(BF83:BF207))*I34),  2)</f>
        <v>0</v>
      </c>
      <c r="L34" s="38"/>
    </row>
    <row r="35" spans="2:12" s="1" customFormat="1" ht="14.45" hidden="1" customHeight="1">
      <c r="B35" s="38"/>
      <c r="E35" s="111" t="s">
        <v>45</v>
      </c>
      <c r="F35" s="122">
        <f>ROUND((SUM(BG83:BG207)),  2)</f>
        <v>0</v>
      </c>
      <c r="I35" s="123">
        <v>0.21</v>
      </c>
      <c r="J35" s="122">
        <f>0</f>
        <v>0</v>
      </c>
      <c r="L35" s="38"/>
    </row>
    <row r="36" spans="2:12" s="1" customFormat="1" ht="14.45" hidden="1" customHeight="1">
      <c r="B36" s="38"/>
      <c r="E36" s="111" t="s">
        <v>46</v>
      </c>
      <c r="F36" s="122">
        <f>ROUND((SUM(BH83:BH207)),  2)</f>
        <v>0</v>
      </c>
      <c r="I36" s="123">
        <v>0.15</v>
      </c>
      <c r="J36" s="122">
        <f>0</f>
        <v>0</v>
      </c>
      <c r="L36" s="38"/>
    </row>
    <row r="37" spans="2:12" s="1" customFormat="1" ht="14.45" hidden="1" customHeight="1">
      <c r="B37" s="38"/>
      <c r="E37" s="111" t="s">
        <v>47</v>
      </c>
      <c r="F37" s="122">
        <f>ROUND((SUM(BI83:BI207)),  2)</f>
        <v>0</v>
      </c>
      <c r="I37" s="123">
        <v>0</v>
      </c>
      <c r="J37" s="122">
        <f>0</f>
        <v>0</v>
      </c>
      <c r="L37" s="38"/>
    </row>
    <row r="38" spans="2:12" s="1" customFormat="1" ht="6.95" customHeight="1">
      <c r="B38" s="38"/>
      <c r="I38" s="112"/>
      <c r="L38" s="38"/>
    </row>
    <row r="39" spans="2:12" s="1" customFormat="1" ht="25.35" customHeight="1">
      <c r="B39" s="38"/>
      <c r="C39" s="124"/>
      <c r="D39" s="125" t="s">
        <v>48</v>
      </c>
      <c r="E39" s="126"/>
      <c r="F39" s="126"/>
      <c r="G39" s="127" t="s">
        <v>49</v>
      </c>
      <c r="H39" s="128" t="s">
        <v>50</v>
      </c>
      <c r="I39" s="129"/>
      <c r="J39" s="130">
        <f>SUM(J30:J37)</f>
        <v>0</v>
      </c>
      <c r="K39" s="131"/>
      <c r="L39" s="38"/>
    </row>
    <row r="40" spans="2:12" s="1" customFormat="1" ht="14.45" customHeight="1">
      <c r="B40" s="132"/>
      <c r="C40" s="133"/>
      <c r="D40" s="133"/>
      <c r="E40" s="133"/>
      <c r="F40" s="133"/>
      <c r="G40" s="133"/>
      <c r="H40" s="133"/>
      <c r="I40" s="134"/>
      <c r="J40" s="133"/>
      <c r="K40" s="133"/>
      <c r="L40" s="38"/>
    </row>
    <row r="44" spans="2:12" s="1" customFormat="1" ht="6.95" customHeight="1">
      <c r="B44" s="135"/>
      <c r="C44" s="136"/>
      <c r="D44" s="136"/>
      <c r="E44" s="136"/>
      <c r="F44" s="136"/>
      <c r="G44" s="136"/>
      <c r="H44" s="136"/>
      <c r="I44" s="137"/>
      <c r="J44" s="136"/>
      <c r="K44" s="136"/>
      <c r="L44" s="38"/>
    </row>
    <row r="45" spans="2:12" s="1" customFormat="1" ht="24.95" customHeight="1">
      <c r="B45" s="34"/>
      <c r="C45" s="23" t="s">
        <v>110</v>
      </c>
      <c r="D45" s="35"/>
      <c r="E45" s="35"/>
      <c r="F45" s="35"/>
      <c r="G45" s="35"/>
      <c r="H45" s="35"/>
      <c r="I45" s="112"/>
      <c r="J45" s="35"/>
      <c r="K45" s="35"/>
      <c r="L45" s="38"/>
    </row>
    <row r="46" spans="2:12" s="1" customFormat="1" ht="6.95" customHeight="1">
      <c r="B46" s="34"/>
      <c r="C46" s="35"/>
      <c r="D46" s="35"/>
      <c r="E46" s="35"/>
      <c r="F46" s="35"/>
      <c r="G46" s="35"/>
      <c r="H46" s="35"/>
      <c r="I46" s="112"/>
      <c r="J46" s="35"/>
      <c r="K46" s="35"/>
      <c r="L46" s="38"/>
    </row>
    <row r="47" spans="2:12" s="1" customFormat="1" ht="12" customHeight="1">
      <c r="B47" s="34"/>
      <c r="C47" s="29" t="s">
        <v>16</v>
      </c>
      <c r="D47" s="35"/>
      <c r="E47" s="35"/>
      <c r="F47" s="35"/>
      <c r="G47" s="35"/>
      <c r="H47" s="35"/>
      <c r="I47" s="112"/>
      <c r="J47" s="35"/>
      <c r="K47" s="35"/>
      <c r="L47" s="38"/>
    </row>
    <row r="48" spans="2:12" s="1" customFormat="1" ht="16.5" customHeight="1">
      <c r="B48" s="34"/>
      <c r="C48" s="35"/>
      <c r="D48" s="35"/>
      <c r="E48" s="374" t="str">
        <f>E7</f>
        <v>Horoměřická S 071 - most, Praha 6, č. akce 999615 - Revize č.01</v>
      </c>
      <c r="F48" s="375"/>
      <c r="G48" s="375"/>
      <c r="H48" s="375"/>
      <c r="I48" s="112"/>
      <c r="J48" s="35"/>
      <c r="K48" s="35"/>
      <c r="L48" s="38"/>
    </row>
    <row r="49" spans="2:47" s="1" customFormat="1" ht="12" customHeight="1">
      <c r="B49" s="34"/>
      <c r="C49" s="29" t="s">
        <v>106</v>
      </c>
      <c r="D49" s="35"/>
      <c r="E49" s="35"/>
      <c r="F49" s="35"/>
      <c r="G49" s="35"/>
      <c r="H49" s="35"/>
      <c r="I49" s="112"/>
      <c r="J49" s="35"/>
      <c r="K49" s="35"/>
      <c r="L49" s="38"/>
    </row>
    <row r="50" spans="2:47" s="1" customFormat="1" ht="16.5" customHeight="1">
      <c r="B50" s="34"/>
      <c r="C50" s="35"/>
      <c r="D50" s="35"/>
      <c r="E50" s="343" t="str">
        <f>E9</f>
        <v>SO 02 - Demolice</v>
      </c>
      <c r="F50" s="342"/>
      <c r="G50" s="342"/>
      <c r="H50" s="342"/>
      <c r="I50" s="112"/>
      <c r="J50" s="35"/>
      <c r="K50" s="35"/>
      <c r="L50" s="38"/>
    </row>
    <row r="51" spans="2:47" s="1" customFormat="1" ht="6.95" customHeight="1">
      <c r="B51" s="34"/>
      <c r="C51" s="35"/>
      <c r="D51" s="35"/>
      <c r="E51" s="35"/>
      <c r="F51" s="35"/>
      <c r="G51" s="35"/>
      <c r="H51" s="35"/>
      <c r="I51" s="112"/>
      <c r="J51" s="35"/>
      <c r="K51" s="35"/>
      <c r="L51" s="38"/>
    </row>
    <row r="52" spans="2:47" s="1" customFormat="1" ht="12" customHeight="1">
      <c r="B52" s="34"/>
      <c r="C52" s="29" t="s">
        <v>21</v>
      </c>
      <c r="D52" s="35"/>
      <c r="E52" s="35"/>
      <c r="F52" s="27" t="str">
        <f>F12</f>
        <v>ul. Horoměřická / Pod Habrovkou</v>
      </c>
      <c r="G52" s="35"/>
      <c r="H52" s="35"/>
      <c r="I52" s="113" t="s">
        <v>23</v>
      </c>
      <c r="J52" s="55" t="str">
        <f>IF(J12="","",J12)</f>
        <v>28. 1. 2019</v>
      </c>
      <c r="K52" s="35"/>
      <c r="L52" s="38"/>
    </row>
    <row r="53" spans="2:47" s="1" customFormat="1" ht="6.95" customHeight="1">
      <c r="B53" s="34"/>
      <c r="C53" s="35"/>
      <c r="D53" s="35"/>
      <c r="E53" s="35"/>
      <c r="F53" s="35"/>
      <c r="G53" s="35"/>
      <c r="H53" s="35"/>
      <c r="I53" s="112"/>
      <c r="J53" s="35"/>
      <c r="K53" s="35"/>
      <c r="L53" s="38"/>
    </row>
    <row r="54" spans="2:47" s="1" customFormat="1" ht="13.7" customHeight="1">
      <c r="B54" s="34"/>
      <c r="C54" s="29" t="s">
        <v>25</v>
      </c>
      <c r="D54" s="35"/>
      <c r="E54" s="35"/>
      <c r="F54" s="27" t="str">
        <f>E15</f>
        <v>TSK hl.m. Prahy, a.s.</v>
      </c>
      <c r="G54" s="35"/>
      <c r="H54" s="35"/>
      <c r="I54" s="113" t="s">
        <v>31</v>
      </c>
      <c r="J54" s="32" t="str">
        <f>E21</f>
        <v>AGA Letiště, spol. s r.o.</v>
      </c>
      <c r="K54" s="35"/>
      <c r="L54" s="38"/>
    </row>
    <row r="55" spans="2:47" s="1" customFormat="1" ht="13.7" customHeight="1">
      <c r="B55" s="34"/>
      <c r="C55" s="29" t="s">
        <v>29</v>
      </c>
      <c r="D55" s="35"/>
      <c r="E55" s="35"/>
      <c r="F55" s="27" t="str">
        <f>IF(E18="","",E18)</f>
        <v>Vyplň údaj</v>
      </c>
      <c r="G55" s="35"/>
      <c r="H55" s="35"/>
      <c r="I55" s="113" t="s">
        <v>34</v>
      </c>
      <c r="J55" s="32" t="str">
        <f>E24</f>
        <v xml:space="preserve"> </v>
      </c>
      <c r="K55" s="35"/>
      <c r="L55" s="38"/>
    </row>
    <row r="56" spans="2:47" s="1" customFormat="1" ht="10.35" customHeight="1">
      <c r="B56" s="34"/>
      <c r="C56" s="35"/>
      <c r="D56" s="35"/>
      <c r="E56" s="35"/>
      <c r="F56" s="35"/>
      <c r="G56" s="35"/>
      <c r="H56" s="35"/>
      <c r="I56" s="112"/>
      <c r="J56" s="35"/>
      <c r="K56" s="35"/>
      <c r="L56" s="38"/>
    </row>
    <row r="57" spans="2:47" s="1" customFormat="1" ht="29.25" customHeight="1">
      <c r="B57" s="34"/>
      <c r="C57" s="138" t="s">
        <v>111</v>
      </c>
      <c r="D57" s="139"/>
      <c r="E57" s="139"/>
      <c r="F57" s="139"/>
      <c r="G57" s="139"/>
      <c r="H57" s="139"/>
      <c r="I57" s="140"/>
      <c r="J57" s="141" t="s">
        <v>112</v>
      </c>
      <c r="K57" s="139"/>
      <c r="L57" s="38"/>
    </row>
    <row r="58" spans="2:47" s="1" customFormat="1" ht="10.35" customHeight="1">
      <c r="B58" s="34"/>
      <c r="C58" s="35"/>
      <c r="D58" s="35"/>
      <c r="E58" s="35"/>
      <c r="F58" s="35"/>
      <c r="G58" s="35"/>
      <c r="H58" s="35"/>
      <c r="I58" s="112"/>
      <c r="J58" s="35"/>
      <c r="K58" s="35"/>
      <c r="L58" s="38"/>
    </row>
    <row r="59" spans="2:47" s="1" customFormat="1" ht="22.9" customHeight="1">
      <c r="B59" s="34"/>
      <c r="C59" s="142" t="s">
        <v>70</v>
      </c>
      <c r="D59" s="35"/>
      <c r="E59" s="35"/>
      <c r="F59" s="35"/>
      <c r="G59" s="35"/>
      <c r="H59" s="35"/>
      <c r="I59" s="112"/>
      <c r="J59" s="73">
        <f>J83</f>
        <v>0</v>
      </c>
      <c r="K59" s="35"/>
      <c r="L59" s="38"/>
      <c r="AU59" s="17" t="s">
        <v>113</v>
      </c>
    </row>
    <row r="60" spans="2:47" s="8" customFormat="1" ht="24.95" customHeight="1">
      <c r="B60" s="143"/>
      <c r="C60" s="144"/>
      <c r="D60" s="145" t="s">
        <v>114</v>
      </c>
      <c r="E60" s="146"/>
      <c r="F60" s="146"/>
      <c r="G60" s="146"/>
      <c r="H60" s="146"/>
      <c r="I60" s="147"/>
      <c r="J60" s="148">
        <f>J84</f>
        <v>0</v>
      </c>
      <c r="K60" s="144"/>
      <c r="L60" s="149"/>
    </row>
    <row r="61" spans="2:47" s="9" customFormat="1" ht="19.899999999999999" customHeight="1">
      <c r="B61" s="150"/>
      <c r="C61" s="94"/>
      <c r="D61" s="151" t="s">
        <v>115</v>
      </c>
      <c r="E61" s="152"/>
      <c r="F61" s="152"/>
      <c r="G61" s="152"/>
      <c r="H61" s="152"/>
      <c r="I61" s="153"/>
      <c r="J61" s="154">
        <f>J85</f>
        <v>0</v>
      </c>
      <c r="K61" s="94"/>
      <c r="L61" s="155"/>
    </row>
    <row r="62" spans="2:47" s="9" customFormat="1" ht="19.899999999999999" customHeight="1">
      <c r="B62" s="150"/>
      <c r="C62" s="94"/>
      <c r="D62" s="151" t="s">
        <v>160</v>
      </c>
      <c r="E62" s="152"/>
      <c r="F62" s="152"/>
      <c r="G62" s="152"/>
      <c r="H62" s="152"/>
      <c r="I62" s="153"/>
      <c r="J62" s="154">
        <f>J138</f>
        <v>0</v>
      </c>
      <c r="K62" s="94"/>
      <c r="L62" s="155"/>
    </row>
    <row r="63" spans="2:47" s="9" customFormat="1" ht="19.899999999999999" customHeight="1">
      <c r="B63" s="150"/>
      <c r="C63" s="94"/>
      <c r="D63" s="151" t="s">
        <v>161</v>
      </c>
      <c r="E63" s="152"/>
      <c r="F63" s="152"/>
      <c r="G63" s="152"/>
      <c r="H63" s="152"/>
      <c r="I63" s="153"/>
      <c r="J63" s="154">
        <f>J151</f>
        <v>0</v>
      </c>
      <c r="K63" s="94"/>
      <c r="L63" s="155"/>
    </row>
    <row r="64" spans="2:47" s="1" customFormat="1" ht="21.75" customHeight="1">
      <c r="B64" s="34"/>
      <c r="C64" s="35"/>
      <c r="D64" s="35"/>
      <c r="E64" s="35"/>
      <c r="F64" s="35"/>
      <c r="G64" s="35"/>
      <c r="H64" s="35"/>
      <c r="I64" s="112"/>
      <c r="J64" s="35"/>
      <c r="K64" s="35"/>
      <c r="L64" s="38"/>
    </row>
    <row r="65" spans="2:12" s="1" customFormat="1" ht="6.95" customHeight="1">
      <c r="B65" s="46"/>
      <c r="C65" s="47"/>
      <c r="D65" s="47"/>
      <c r="E65" s="47"/>
      <c r="F65" s="47"/>
      <c r="G65" s="47"/>
      <c r="H65" s="47"/>
      <c r="I65" s="134"/>
      <c r="J65" s="47"/>
      <c r="K65" s="47"/>
      <c r="L65" s="38"/>
    </row>
    <row r="69" spans="2:12" s="1" customFormat="1" ht="6.95" customHeight="1">
      <c r="B69" s="48"/>
      <c r="C69" s="49"/>
      <c r="D69" s="49"/>
      <c r="E69" s="49"/>
      <c r="F69" s="49"/>
      <c r="G69" s="49"/>
      <c r="H69" s="49"/>
      <c r="I69" s="137"/>
      <c r="J69" s="49"/>
      <c r="K69" s="49"/>
      <c r="L69" s="38"/>
    </row>
    <row r="70" spans="2:12" s="1" customFormat="1" ht="24.95" customHeight="1">
      <c r="B70" s="34"/>
      <c r="C70" s="23" t="s">
        <v>116</v>
      </c>
      <c r="D70" s="35"/>
      <c r="E70" s="35"/>
      <c r="F70" s="35"/>
      <c r="G70" s="35"/>
      <c r="H70" s="35"/>
      <c r="I70" s="112"/>
      <c r="J70" s="35"/>
      <c r="K70" s="35"/>
      <c r="L70" s="38"/>
    </row>
    <row r="71" spans="2:12" s="1" customFormat="1" ht="6.95" customHeight="1">
      <c r="B71" s="34"/>
      <c r="C71" s="35"/>
      <c r="D71" s="35"/>
      <c r="E71" s="35"/>
      <c r="F71" s="35"/>
      <c r="G71" s="35"/>
      <c r="H71" s="35"/>
      <c r="I71" s="112"/>
      <c r="J71" s="35"/>
      <c r="K71" s="35"/>
      <c r="L71" s="38"/>
    </row>
    <row r="72" spans="2:12" s="1" customFormat="1" ht="12" customHeight="1">
      <c r="B72" s="34"/>
      <c r="C72" s="29" t="s">
        <v>16</v>
      </c>
      <c r="D72" s="35"/>
      <c r="E72" s="35"/>
      <c r="F72" s="35"/>
      <c r="G72" s="35"/>
      <c r="H72" s="35"/>
      <c r="I72" s="112"/>
      <c r="J72" s="35"/>
      <c r="K72" s="35"/>
      <c r="L72" s="38"/>
    </row>
    <row r="73" spans="2:12" s="1" customFormat="1" ht="16.5" customHeight="1">
      <c r="B73" s="34"/>
      <c r="C73" s="35"/>
      <c r="D73" s="35"/>
      <c r="E73" s="374" t="str">
        <f>E7</f>
        <v>Horoměřická S 071 - most, Praha 6, č. akce 999615 - Revize č.01</v>
      </c>
      <c r="F73" s="375"/>
      <c r="G73" s="375"/>
      <c r="H73" s="375"/>
      <c r="I73" s="112"/>
      <c r="J73" s="35"/>
      <c r="K73" s="35"/>
      <c r="L73" s="38"/>
    </row>
    <row r="74" spans="2:12" s="1" customFormat="1" ht="12" customHeight="1">
      <c r="B74" s="34"/>
      <c r="C74" s="29" t="s">
        <v>106</v>
      </c>
      <c r="D74" s="35"/>
      <c r="E74" s="35"/>
      <c r="F74" s="35"/>
      <c r="G74" s="35"/>
      <c r="H74" s="35"/>
      <c r="I74" s="112"/>
      <c r="J74" s="35"/>
      <c r="K74" s="35"/>
      <c r="L74" s="38"/>
    </row>
    <row r="75" spans="2:12" s="1" customFormat="1" ht="16.5" customHeight="1">
      <c r="B75" s="34"/>
      <c r="C75" s="35"/>
      <c r="D75" s="35"/>
      <c r="E75" s="343" t="str">
        <f>E9</f>
        <v>SO 02 - Demolice</v>
      </c>
      <c r="F75" s="342"/>
      <c r="G75" s="342"/>
      <c r="H75" s="342"/>
      <c r="I75" s="112"/>
      <c r="J75" s="35"/>
      <c r="K75" s="35"/>
      <c r="L75" s="38"/>
    </row>
    <row r="76" spans="2:12" s="1" customFormat="1" ht="6.95" customHeight="1">
      <c r="B76" s="34"/>
      <c r="C76" s="35"/>
      <c r="D76" s="35"/>
      <c r="E76" s="35"/>
      <c r="F76" s="35"/>
      <c r="G76" s="35"/>
      <c r="H76" s="35"/>
      <c r="I76" s="112"/>
      <c r="J76" s="35"/>
      <c r="K76" s="35"/>
      <c r="L76" s="38"/>
    </row>
    <row r="77" spans="2:12" s="1" customFormat="1" ht="12" customHeight="1">
      <c r="B77" s="34"/>
      <c r="C77" s="29" t="s">
        <v>21</v>
      </c>
      <c r="D77" s="35"/>
      <c r="E77" s="35"/>
      <c r="F77" s="27" t="str">
        <f>F12</f>
        <v>ul. Horoměřická / Pod Habrovkou</v>
      </c>
      <c r="G77" s="35"/>
      <c r="H77" s="35"/>
      <c r="I77" s="113" t="s">
        <v>23</v>
      </c>
      <c r="J77" s="55" t="str">
        <f>IF(J12="","",J12)</f>
        <v>28. 1. 2019</v>
      </c>
      <c r="K77" s="35"/>
      <c r="L77" s="38"/>
    </row>
    <row r="78" spans="2:12" s="1" customFormat="1" ht="6.95" customHeight="1">
      <c r="B78" s="34"/>
      <c r="C78" s="35"/>
      <c r="D78" s="35"/>
      <c r="E78" s="35"/>
      <c r="F78" s="35"/>
      <c r="G78" s="35"/>
      <c r="H78" s="35"/>
      <c r="I78" s="112"/>
      <c r="J78" s="35"/>
      <c r="K78" s="35"/>
      <c r="L78" s="38"/>
    </row>
    <row r="79" spans="2:12" s="1" customFormat="1" ht="13.7" customHeight="1">
      <c r="B79" s="34"/>
      <c r="C79" s="29" t="s">
        <v>25</v>
      </c>
      <c r="D79" s="35"/>
      <c r="E79" s="35"/>
      <c r="F79" s="27" t="str">
        <f>E15</f>
        <v>TSK hl.m. Prahy, a.s.</v>
      </c>
      <c r="G79" s="35"/>
      <c r="H79" s="35"/>
      <c r="I79" s="113" t="s">
        <v>31</v>
      </c>
      <c r="J79" s="32" t="str">
        <f>E21</f>
        <v>AGA Letiště, spol. s r.o.</v>
      </c>
      <c r="K79" s="35"/>
      <c r="L79" s="38"/>
    </row>
    <row r="80" spans="2:12" s="1" customFormat="1" ht="13.7" customHeight="1">
      <c r="B80" s="34"/>
      <c r="C80" s="29" t="s">
        <v>29</v>
      </c>
      <c r="D80" s="35"/>
      <c r="E80" s="35"/>
      <c r="F80" s="27" t="str">
        <f>IF(E18="","",E18)</f>
        <v>Vyplň údaj</v>
      </c>
      <c r="G80" s="35"/>
      <c r="H80" s="35"/>
      <c r="I80" s="113" t="s">
        <v>34</v>
      </c>
      <c r="J80" s="32" t="str">
        <f>E24</f>
        <v xml:space="preserve"> </v>
      </c>
      <c r="K80" s="35"/>
      <c r="L80" s="38"/>
    </row>
    <row r="81" spans="2:65" s="1" customFormat="1" ht="10.35" customHeight="1">
      <c r="B81" s="34"/>
      <c r="C81" s="35"/>
      <c r="D81" s="35"/>
      <c r="E81" s="35"/>
      <c r="F81" s="35"/>
      <c r="G81" s="35"/>
      <c r="H81" s="35"/>
      <c r="I81" s="112"/>
      <c r="J81" s="35"/>
      <c r="K81" s="35"/>
      <c r="L81" s="38"/>
    </row>
    <row r="82" spans="2:65" s="10" customFormat="1" ht="29.25" customHeight="1">
      <c r="B82" s="156"/>
      <c r="C82" s="157" t="s">
        <v>117</v>
      </c>
      <c r="D82" s="158" t="s">
        <v>57</v>
      </c>
      <c r="E82" s="158" t="s">
        <v>53</v>
      </c>
      <c r="F82" s="158" t="s">
        <v>54</v>
      </c>
      <c r="G82" s="158" t="s">
        <v>118</v>
      </c>
      <c r="H82" s="158" t="s">
        <v>119</v>
      </c>
      <c r="I82" s="159" t="s">
        <v>120</v>
      </c>
      <c r="J82" s="158" t="s">
        <v>112</v>
      </c>
      <c r="K82" s="160" t="s">
        <v>121</v>
      </c>
      <c r="L82" s="161"/>
      <c r="M82" s="64" t="s">
        <v>19</v>
      </c>
      <c r="N82" s="65" t="s">
        <v>42</v>
      </c>
      <c r="O82" s="65" t="s">
        <v>122</v>
      </c>
      <c r="P82" s="65" t="s">
        <v>123</v>
      </c>
      <c r="Q82" s="65" t="s">
        <v>124</v>
      </c>
      <c r="R82" s="65" t="s">
        <v>125</v>
      </c>
      <c r="S82" s="65" t="s">
        <v>126</v>
      </c>
      <c r="T82" s="66" t="s">
        <v>127</v>
      </c>
    </row>
    <row r="83" spans="2:65" s="1" customFormat="1" ht="22.9" customHeight="1">
      <c r="B83" s="34"/>
      <c r="C83" s="71" t="s">
        <v>128</v>
      </c>
      <c r="D83" s="35"/>
      <c r="E83" s="35"/>
      <c r="F83" s="35"/>
      <c r="G83" s="35"/>
      <c r="H83" s="35"/>
      <c r="I83" s="112"/>
      <c r="J83" s="162">
        <f>BK83</f>
        <v>0</v>
      </c>
      <c r="K83" s="35"/>
      <c r="L83" s="38"/>
      <c r="M83" s="67"/>
      <c r="N83" s="68"/>
      <c r="O83" s="68"/>
      <c r="P83" s="163">
        <f>P84</f>
        <v>0</v>
      </c>
      <c r="Q83" s="68"/>
      <c r="R83" s="163">
        <f>R84</f>
        <v>0</v>
      </c>
      <c r="S83" s="68"/>
      <c r="T83" s="164">
        <f>T84</f>
        <v>37.187799999999996</v>
      </c>
      <c r="AT83" s="17" t="s">
        <v>71</v>
      </c>
      <c r="AU83" s="17" t="s">
        <v>113</v>
      </c>
      <c r="BK83" s="165">
        <f>BK84</f>
        <v>0</v>
      </c>
    </row>
    <row r="84" spans="2:65" s="11" customFormat="1" ht="25.9" customHeight="1">
      <c r="B84" s="166"/>
      <c r="C84" s="167"/>
      <c r="D84" s="168" t="s">
        <v>71</v>
      </c>
      <c r="E84" s="169" t="s">
        <v>129</v>
      </c>
      <c r="F84" s="169" t="s">
        <v>130</v>
      </c>
      <c r="G84" s="167"/>
      <c r="H84" s="167"/>
      <c r="I84" s="170"/>
      <c r="J84" s="171">
        <f>BK84</f>
        <v>0</v>
      </c>
      <c r="K84" s="167"/>
      <c r="L84" s="172"/>
      <c r="M84" s="173"/>
      <c r="N84" s="174"/>
      <c r="O84" s="174"/>
      <c r="P84" s="175">
        <f>P85+P138+P151</f>
        <v>0</v>
      </c>
      <c r="Q84" s="174"/>
      <c r="R84" s="175">
        <f>R85+R138+R151</f>
        <v>0</v>
      </c>
      <c r="S84" s="174"/>
      <c r="T84" s="176">
        <f>T85+T138+T151</f>
        <v>37.187799999999996</v>
      </c>
      <c r="AR84" s="177" t="s">
        <v>79</v>
      </c>
      <c r="AT84" s="178" t="s">
        <v>71</v>
      </c>
      <c r="AU84" s="178" t="s">
        <v>72</v>
      </c>
      <c r="AY84" s="177" t="s">
        <v>131</v>
      </c>
      <c r="BK84" s="179">
        <f>BK85+BK138+BK151</f>
        <v>0</v>
      </c>
    </row>
    <row r="85" spans="2:65" s="11" customFormat="1" ht="22.9" customHeight="1">
      <c r="B85" s="166"/>
      <c r="C85" s="167"/>
      <c r="D85" s="168" t="s">
        <v>71</v>
      </c>
      <c r="E85" s="180" t="s">
        <v>79</v>
      </c>
      <c r="F85" s="180" t="s">
        <v>132</v>
      </c>
      <c r="G85" s="167"/>
      <c r="H85" s="167"/>
      <c r="I85" s="170"/>
      <c r="J85" s="181">
        <f>BK85</f>
        <v>0</v>
      </c>
      <c r="K85" s="167"/>
      <c r="L85" s="172"/>
      <c r="M85" s="173"/>
      <c r="N85" s="174"/>
      <c r="O85" s="174"/>
      <c r="P85" s="175">
        <f>SUM(P86:P137)</f>
        <v>0</v>
      </c>
      <c r="Q85" s="174"/>
      <c r="R85" s="175">
        <f>SUM(R86:R137)</f>
        <v>0</v>
      </c>
      <c r="S85" s="174"/>
      <c r="T85" s="176">
        <f>SUM(T86:T137)</f>
        <v>37.998999999999995</v>
      </c>
      <c r="AR85" s="177" t="s">
        <v>79</v>
      </c>
      <c r="AT85" s="178" t="s">
        <v>71</v>
      </c>
      <c r="AU85" s="178" t="s">
        <v>79</v>
      </c>
      <c r="AY85" s="177" t="s">
        <v>131</v>
      </c>
      <c r="BK85" s="179">
        <f>SUM(BK86:BK137)</f>
        <v>0</v>
      </c>
    </row>
    <row r="86" spans="2:65" s="1" customFormat="1" ht="16.5" customHeight="1">
      <c r="B86" s="34"/>
      <c r="C86" s="182" t="s">
        <v>79</v>
      </c>
      <c r="D86" s="182" t="s">
        <v>133</v>
      </c>
      <c r="E86" s="183" t="s">
        <v>162</v>
      </c>
      <c r="F86" s="184" t="s">
        <v>163</v>
      </c>
      <c r="G86" s="185" t="s">
        <v>164</v>
      </c>
      <c r="H86" s="186">
        <v>-31.2</v>
      </c>
      <c r="I86" s="187"/>
      <c r="J86" s="188">
        <f>ROUND(I86*H86,2)</f>
        <v>0</v>
      </c>
      <c r="K86" s="184" t="s">
        <v>137</v>
      </c>
      <c r="L86" s="38"/>
      <c r="M86" s="189" t="s">
        <v>19</v>
      </c>
      <c r="N86" s="190" t="s">
        <v>43</v>
      </c>
      <c r="O86" s="60"/>
      <c r="P86" s="191">
        <f>O86*H86</f>
        <v>0</v>
      </c>
      <c r="Q86" s="191">
        <v>0</v>
      </c>
      <c r="R86" s="191">
        <f>Q86*H86</f>
        <v>0</v>
      </c>
      <c r="S86" s="191">
        <v>0.26</v>
      </c>
      <c r="T86" s="192">
        <f>S86*H86</f>
        <v>-8.1120000000000001</v>
      </c>
      <c r="AR86" s="17" t="s">
        <v>138</v>
      </c>
      <c r="AT86" s="17" t="s">
        <v>133</v>
      </c>
      <c r="AU86" s="17" t="s">
        <v>81</v>
      </c>
      <c r="AY86" s="17" t="s">
        <v>131</v>
      </c>
      <c r="BE86" s="193">
        <f>IF(N86="základní",J86,0)</f>
        <v>0</v>
      </c>
      <c r="BF86" s="193">
        <f>IF(N86="snížená",J86,0)</f>
        <v>0</v>
      </c>
      <c r="BG86" s="193">
        <f>IF(N86="zákl. přenesená",J86,0)</f>
        <v>0</v>
      </c>
      <c r="BH86" s="193">
        <f>IF(N86="sníž. přenesená",J86,0)</f>
        <v>0</v>
      </c>
      <c r="BI86" s="193">
        <f>IF(N86="nulová",J86,0)</f>
        <v>0</v>
      </c>
      <c r="BJ86" s="17" t="s">
        <v>79</v>
      </c>
      <c r="BK86" s="193">
        <f>ROUND(I86*H86,2)</f>
        <v>0</v>
      </c>
      <c r="BL86" s="17" t="s">
        <v>138</v>
      </c>
      <c r="BM86" s="17" t="s">
        <v>165</v>
      </c>
    </row>
    <row r="87" spans="2:65" s="1" customFormat="1" ht="19.5">
      <c r="B87" s="34"/>
      <c r="C87" s="35"/>
      <c r="D87" s="194" t="s">
        <v>140</v>
      </c>
      <c r="E87" s="35"/>
      <c r="F87" s="195" t="s">
        <v>166</v>
      </c>
      <c r="G87" s="35"/>
      <c r="H87" s="35"/>
      <c r="I87" s="112"/>
      <c r="J87" s="35"/>
      <c r="K87" s="35"/>
      <c r="L87" s="38"/>
      <c r="M87" s="196"/>
      <c r="N87" s="60"/>
      <c r="O87" s="60"/>
      <c r="P87" s="60"/>
      <c r="Q87" s="60"/>
      <c r="R87" s="60"/>
      <c r="S87" s="60"/>
      <c r="T87" s="61"/>
      <c r="AT87" s="17" t="s">
        <v>140</v>
      </c>
      <c r="AU87" s="17" t="s">
        <v>81</v>
      </c>
    </row>
    <row r="88" spans="2:65" s="1" customFormat="1" ht="126.75">
      <c r="B88" s="34"/>
      <c r="C88" s="35"/>
      <c r="D88" s="194" t="s">
        <v>142</v>
      </c>
      <c r="E88" s="35"/>
      <c r="F88" s="197" t="s">
        <v>167</v>
      </c>
      <c r="G88" s="35"/>
      <c r="H88" s="35"/>
      <c r="I88" s="112"/>
      <c r="J88" s="35"/>
      <c r="K88" s="35"/>
      <c r="L88" s="38"/>
      <c r="M88" s="196"/>
      <c r="N88" s="60"/>
      <c r="O88" s="60"/>
      <c r="P88" s="60"/>
      <c r="Q88" s="60"/>
      <c r="R88" s="60"/>
      <c r="S88" s="60"/>
      <c r="T88" s="61"/>
      <c r="AT88" s="17" t="s">
        <v>142</v>
      </c>
      <c r="AU88" s="17" t="s">
        <v>81</v>
      </c>
    </row>
    <row r="89" spans="2:65" s="12" customFormat="1" ht="11.25">
      <c r="B89" s="198"/>
      <c r="C89" s="199"/>
      <c r="D89" s="194" t="s">
        <v>146</v>
      </c>
      <c r="E89" s="200" t="s">
        <v>19</v>
      </c>
      <c r="F89" s="201" t="s">
        <v>168</v>
      </c>
      <c r="G89" s="199"/>
      <c r="H89" s="202">
        <v>-31.2</v>
      </c>
      <c r="I89" s="203"/>
      <c r="J89" s="199"/>
      <c r="K89" s="199"/>
      <c r="L89" s="204"/>
      <c r="M89" s="205"/>
      <c r="N89" s="206"/>
      <c r="O89" s="206"/>
      <c r="P89" s="206"/>
      <c r="Q89" s="206"/>
      <c r="R89" s="206"/>
      <c r="S89" s="206"/>
      <c r="T89" s="207"/>
      <c r="AT89" s="208" t="s">
        <v>146</v>
      </c>
      <c r="AU89" s="208" t="s">
        <v>81</v>
      </c>
      <c r="AV89" s="12" t="s">
        <v>81</v>
      </c>
      <c r="AW89" s="12" t="s">
        <v>33</v>
      </c>
      <c r="AX89" s="12" t="s">
        <v>72</v>
      </c>
      <c r="AY89" s="208" t="s">
        <v>131</v>
      </c>
    </row>
    <row r="90" spans="2:65" s="1" customFormat="1" ht="16.5" customHeight="1">
      <c r="B90" s="34"/>
      <c r="C90" s="182" t="s">
        <v>138</v>
      </c>
      <c r="D90" s="182" t="s">
        <v>133</v>
      </c>
      <c r="E90" s="183" t="s">
        <v>169</v>
      </c>
      <c r="F90" s="184" t="s">
        <v>170</v>
      </c>
      <c r="G90" s="185" t="s">
        <v>164</v>
      </c>
      <c r="H90" s="186">
        <v>13</v>
      </c>
      <c r="I90" s="187"/>
      <c r="J90" s="188">
        <f>ROUND(I90*H90,2)</f>
        <v>0</v>
      </c>
      <c r="K90" s="184" t="s">
        <v>137</v>
      </c>
      <c r="L90" s="38"/>
      <c r="M90" s="189" t="s">
        <v>19</v>
      </c>
      <c r="N90" s="190" t="s">
        <v>43</v>
      </c>
      <c r="O90" s="60"/>
      <c r="P90" s="191">
        <f>O90*H90</f>
        <v>0</v>
      </c>
      <c r="Q90" s="191">
        <v>0</v>
      </c>
      <c r="R90" s="191">
        <f>Q90*H90</f>
        <v>0</v>
      </c>
      <c r="S90" s="191">
        <v>0.44</v>
      </c>
      <c r="T90" s="192">
        <f>S90*H90</f>
        <v>5.72</v>
      </c>
      <c r="AR90" s="17" t="s">
        <v>138</v>
      </c>
      <c r="AT90" s="17" t="s">
        <v>133</v>
      </c>
      <c r="AU90" s="17" t="s">
        <v>81</v>
      </c>
      <c r="AY90" s="17" t="s">
        <v>131</v>
      </c>
      <c r="BE90" s="193">
        <f>IF(N90="základní",J90,0)</f>
        <v>0</v>
      </c>
      <c r="BF90" s="193">
        <f>IF(N90="snížená",J90,0)</f>
        <v>0</v>
      </c>
      <c r="BG90" s="193">
        <f>IF(N90="zákl. přenesená",J90,0)</f>
        <v>0</v>
      </c>
      <c r="BH90" s="193">
        <f>IF(N90="sníž. přenesená",J90,0)</f>
        <v>0</v>
      </c>
      <c r="BI90" s="193">
        <f>IF(N90="nulová",J90,0)</f>
        <v>0</v>
      </c>
      <c r="BJ90" s="17" t="s">
        <v>79</v>
      </c>
      <c r="BK90" s="193">
        <f>ROUND(I90*H90,2)</f>
        <v>0</v>
      </c>
      <c r="BL90" s="17" t="s">
        <v>138</v>
      </c>
      <c r="BM90" s="17" t="s">
        <v>171</v>
      </c>
    </row>
    <row r="91" spans="2:65" s="1" customFormat="1" ht="19.5">
      <c r="B91" s="34"/>
      <c r="C91" s="35"/>
      <c r="D91" s="194" t="s">
        <v>140</v>
      </c>
      <c r="E91" s="35"/>
      <c r="F91" s="195" t="s">
        <v>172</v>
      </c>
      <c r="G91" s="35"/>
      <c r="H91" s="35"/>
      <c r="I91" s="112"/>
      <c r="J91" s="35"/>
      <c r="K91" s="35"/>
      <c r="L91" s="38"/>
      <c r="M91" s="196"/>
      <c r="N91" s="60"/>
      <c r="O91" s="60"/>
      <c r="P91" s="60"/>
      <c r="Q91" s="60"/>
      <c r="R91" s="60"/>
      <c r="S91" s="60"/>
      <c r="T91" s="61"/>
      <c r="AT91" s="17" t="s">
        <v>140</v>
      </c>
      <c r="AU91" s="17" t="s">
        <v>81</v>
      </c>
    </row>
    <row r="92" spans="2:65" s="1" customFormat="1" ht="175.5">
      <c r="B92" s="34"/>
      <c r="C92" s="35"/>
      <c r="D92" s="194" t="s">
        <v>142</v>
      </c>
      <c r="E92" s="35"/>
      <c r="F92" s="197" t="s">
        <v>173</v>
      </c>
      <c r="G92" s="35"/>
      <c r="H92" s="35"/>
      <c r="I92" s="112"/>
      <c r="J92" s="35"/>
      <c r="K92" s="35"/>
      <c r="L92" s="38"/>
      <c r="M92" s="196"/>
      <c r="N92" s="60"/>
      <c r="O92" s="60"/>
      <c r="P92" s="60"/>
      <c r="Q92" s="60"/>
      <c r="R92" s="60"/>
      <c r="S92" s="60"/>
      <c r="T92" s="61"/>
      <c r="AT92" s="17" t="s">
        <v>142</v>
      </c>
      <c r="AU92" s="17" t="s">
        <v>81</v>
      </c>
    </row>
    <row r="93" spans="2:65" s="12" customFormat="1" ht="11.25">
      <c r="B93" s="198"/>
      <c r="C93" s="199"/>
      <c r="D93" s="194" t="s">
        <v>146</v>
      </c>
      <c r="E93" s="200" t="s">
        <v>19</v>
      </c>
      <c r="F93" s="201" t="s">
        <v>174</v>
      </c>
      <c r="G93" s="199"/>
      <c r="H93" s="202">
        <v>13</v>
      </c>
      <c r="I93" s="203"/>
      <c r="J93" s="199"/>
      <c r="K93" s="199"/>
      <c r="L93" s="204"/>
      <c r="M93" s="205"/>
      <c r="N93" s="206"/>
      <c r="O93" s="206"/>
      <c r="P93" s="206"/>
      <c r="Q93" s="206"/>
      <c r="R93" s="206"/>
      <c r="S93" s="206"/>
      <c r="T93" s="207"/>
      <c r="AT93" s="208" t="s">
        <v>146</v>
      </c>
      <c r="AU93" s="208" t="s">
        <v>81</v>
      </c>
      <c r="AV93" s="12" t="s">
        <v>81</v>
      </c>
      <c r="AW93" s="12" t="s">
        <v>33</v>
      </c>
      <c r="AX93" s="12" t="s">
        <v>72</v>
      </c>
      <c r="AY93" s="208" t="s">
        <v>131</v>
      </c>
    </row>
    <row r="94" spans="2:65" s="1" customFormat="1" ht="16.5" customHeight="1">
      <c r="B94" s="34"/>
      <c r="C94" s="182" t="s">
        <v>175</v>
      </c>
      <c r="D94" s="182" t="s">
        <v>133</v>
      </c>
      <c r="E94" s="183" t="s">
        <v>176</v>
      </c>
      <c r="F94" s="184" t="s">
        <v>177</v>
      </c>
      <c r="G94" s="185" t="s">
        <v>164</v>
      </c>
      <c r="H94" s="186">
        <v>13</v>
      </c>
      <c r="I94" s="187"/>
      <c r="J94" s="188">
        <f>ROUND(I94*H94,2)</f>
        <v>0</v>
      </c>
      <c r="K94" s="184" t="s">
        <v>137</v>
      </c>
      <c r="L94" s="38"/>
      <c r="M94" s="189" t="s">
        <v>19</v>
      </c>
      <c r="N94" s="190" t="s">
        <v>43</v>
      </c>
      <c r="O94" s="60"/>
      <c r="P94" s="191">
        <f>O94*H94</f>
        <v>0</v>
      </c>
      <c r="Q94" s="191">
        <v>0</v>
      </c>
      <c r="R94" s="191">
        <f>Q94*H94</f>
        <v>0</v>
      </c>
      <c r="S94" s="191">
        <v>0.22</v>
      </c>
      <c r="T94" s="192">
        <f>S94*H94</f>
        <v>2.86</v>
      </c>
      <c r="AR94" s="17" t="s">
        <v>138</v>
      </c>
      <c r="AT94" s="17" t="s">
        <v>133</v>
      </c>
      <c r="AU94" s="17" t="s">
        <v>81</v>
      </c>
      <c r="AY94" s="17" t="s">
        <v>131</v>
      </c>
      <c r="BE94" s="193">
        <f>IF(N94="základní",J94,0)</f>
        <v>0</v>
      </c>
      <c r="BF94" s="193">
        <f>IF(N94="snížená",J94,0)</f>
        <v>0</v>
      </c>
      <c r="BG94" s="193">
        <f>IF(N94="zákl. přenesená",J94,0)</f>
        <v>0</v>
      </c>
      <c r="BH94" s="193">
        <f>IF(N94="sníž. přenesená",J94,0)</f>
        <v>0</v>
      </c>
      <c r="BI94" s="193">
        <f>IF(N94="nulová",J94,0)</f>
        <v>0</v>
      </c>
      <c r="BJ94" s="17" t="s">
        <v>79</v>
      </c>
      <c r="BK94" s="193">
        <f>ROUND(I94*H94,2)</f>
        <v>0</v>
      </c>
      <c r="BL94" s="17" t="s">
        <v>138</v>
      </c>
      <c r="BM94" s="17" t="s">
        <v>178</v>
      </c>
    </row>
    <row r="95" spans="2:65" s="1" customFormat="1" ht="19.5">
      <c r="B95" s="34"/>
      <c r="C95" s="35"/>
      <c r="D95" s="194" t="s">
        <v>140</v>
      </c>
      <c r="E95" s="35"/>
      <c r="F95" s="195" t="s">
        <v>179</v>
      </c>
      <c r="G95" s="35"/>
      <c r="H95" s="35"/>
      <c r="I95" s="112"/>
      <c r="J95" s="35"/>
      <c r="K95" s="35"/>
      <c r="L95" s="38"/>
      <c r="M95" s="196"/>
      <c r="N95" s="60"/>
      <c r="O95" s="60"/>
      <c r="P95" s="60"/>
      <c r="Q95" s="60"/>
      <c r="R95" s="60"/>
      <c r="S95" s="60"/>
      <c r="T95" s="61"/>
      <c r="AT95" s="17" t="s">
        <v>140</v>
      </c>
      <c r="AU95" s="17" t="s">
        <v>81</v>
      </c>
    </row>
    <row r="96" spans="2:65" s="1" customFormat="1" ht="175.5">
      <c r="B96" s="34"/>
      <c r="C96" s="35"/>
      <c r="D96" s="194" t="s">
        <v>142</v>
      </c>
      <c r="E96" s="35"/>
      <c r="F96" s="197" t="s">
        <v>173</v>
      </c>
      <c r="G96" s="35"/>
      <c r="H96" s="35"/>
      <c r="I96" s="112"/>
      <c r="J96" s="35"/>
      <c r="K96" s="35"/>
      <c r="L96" s="38"/>
      <c r="M96" s="196"/>
      <c r="N96" s="60"/>
      <c r="O96" s="60"/>
      <c r="P96" s="60"/>
      <c r="Q96" s="60"/>
      <c r="R96" s="60"/>
      <c r="S96" s="60"/>
      <c r="T96" s="61"/>
      <c r="AT96" s="17" t="s">
        <v>142</v>
      </c>
      <c r="AU96" s="17" t="s">
        <v>81</v>
      </c>
    </row>
    <row r="97" spans="2:65" s="12" customFormat="1" ht="11.25">
      <c r="B97" s="198"/>
      <c r="C97" s="199"/>
      <c r="D97" s="194" t="s">
        <v>146</v>
      </c>
      <c r="E97" s="200" t="s">
        <v>19</v>
      </c>
      <c r="F97" s="201" t="s">
        <v>180</v>
      </c>
      <c r="G97" s="199"/>
      <c r="H97" s="202">
        <v>13</v>
      </c>
      <c r="I97" s="203"/>
      <c r="J97" s="199"/>
      <c r="K97" s="199"/>
      <c r="L97" s="204"/>
      <c r="M97" s="205"/>
      <c r="N97" s="206"/>
      <c r="O97" s="206"/>
      <c r="P97" s="206"/>
      <c r="Q97" s="206"/>
      <c r="R97" s="206"/>
      <c r="S97" s="206"/>
      <c r="T97" s="207"/>
      <c r="AT97" s="208" t="s">
        <v>146</v>
      </c>
      <c r="AU97" s="208" t="s">
        <v>81</v>
      </c>
      <c r="AV97" s="12" t="s">
        <v>81</v>
      </c>
      <c r="AW97" s="12" t="s">
        <v>33</v>
      </c>
      <c r="AX97" s="12" t="s">
        <v>72</v>
      </c>
      <c r="AY97" s="208" t="s">
        <v>131</v>
      </c>
    </row>
    <row r="98" spans="2:65" s="1" customFormat="1" ht="16.5" customHeight="1">
      <c r="B98" s="34"/>
      <c r="C98" s="182" t="s">
        <v>181</v>
      </c>
      <c r="D98" s="182" t="s">
        <v>133</v>
      </c>
      <c r="E98" s="183" t="s">
        <v>182</v>
      </c>
      <c r="F98" s="184" t="s">
        <v>183</v>
      </c>
      <c r="G98" s="185" t="s">
        <v>164</v>
      </c>
      <c r="H98" s="186">
        <v>54.5</v>
      </c>
      <c r="I98" s="187"/>
      <c r="J98" s="188">
        <f>ROUND(I98*H98,2)</f>
        <v>0</v>
      </c>
      <c r="K98" s="184" t="s">
        <v>137</v>
      </c>
      <c r="L98" s="38"/>
      <c r="M98" s="189" t="s">
        <v>19</v>
      </c>
      <c r="N98" s="190" t="s">
        <v>43</v>
      </c>
      <c r="O98" s="60"/>
      <c r="P98" s="191">
        <f>O98*H98</f>
        <v>0</v>
      </c>
      <c r="Q98" s="191">
        <v>0</v>
      </c>
      <c r="R98" s="191">
        <f>Q98*H98</f>
        <v>0</v>
      </c>
      <c r="S98" s="191">
        <v>0.44</v>
      </c>
      <c r="T98" s="192">
        <f>S98*H98</f>
        <v>23.98</v>
      </c>
      <c r="AR98" s="17" t="s">
        <v>138</v>
      </c>
      <c r="AT98" s="17" t="s">
        <v>133</v>
      </c>
      <c r="AU98" s="17" t="s">
        <v>81</v>
      </c>
      <c r="AY98" s="17" t="s">
        <v>131</v>
      </c>
      <c r="BE98" s="193">
        <f>IF(N98="základní",J98,0)</f>
        <v>0</v>
      </c>
      <c r="BF98" s="193">
        <f>IF(N98="snížená",J98,0)</f>
        <v>0</v>
      </c>
      <c r="BG98" s="193">
        <f>IF(N98="zákl. přenesená",J98,0)</f>
        <v>0</v>
      </c>
      <c r="BH98" s="193">
        <f>IF(N98="sníž. přenesená",J98,0)</f>
        <v>0</v>
      </c>
      <c r="BI98" s="193">
        <f>IF(N98="nulová",J98,0)</f>
        <v>0</v>
      </c>
      <c r="BJ98" s="17" t="s">
        <v>79</v>
      </c>
      <c r="BK98" s="193">
        <f>ROUND(I98*H98,2)</f>
        <v>0</v>
      </c>
      <c r="BL98" s="17" t="s">
        <v>138</v>
      </c>
      <c r="BM98" s="17" t="s">
        <v>184</v>
      </c>
    </row>
    <row r="99" spans="2:65" s="1" customFormat="1" ht="19.5">
      <c r="B99" s="34"/>
      <c r="C99" s="35"/>
      <c r="D99" s="194" t="s">
        <v>140</v>
      </c>
      <c r="E99" s="35"/>
      <c r="F99" s="195" t="s">
        <v>185</v>
      </c>
      <c r="G99" s="35"/>
      <c r="H99" s="35"/>
      <c r="I99" s="112"/>
      <c r="J99" s="35"/>
      <c r="K99" s="35"/>
      <c r="L99" s="38"/>
      <c r="M99" s="196"/>
      <c r="N99" s="60"/>
      <c r="O99" s="60"/>
      <c r="P99" s="60"/>
      <c r="Q99" s="60"/>
      <c r="R99" s="60"/>
      <c r="S99" s="60"/>
      <c r="T99" s="61"/>
      <c r="AT99" s="17" t="s">
        <v>140</v>
      </c>
      <c r="AU99" s="17" t="s">
        <v>81</v>
      </c>
    </row>
    <row r="100" spans="2:65" s="1" customFormat="1" ht="175.5">
      <c r="B100" s="34"/>
      <c r="C100" s="35"/>
      <c r="D100" s="194" t="s">
        <v>142</v>
      </c>
      <c r="E100" s="35"/>
      <c r="F100" s="197" t="s">
        <v>173</v>
      </c>
      <c r="G100" s="35"/>
      <c r="H100" s="35"/>
      <c r="I100" s="112"/>
      <c r="J100" s="35"/>
      <c r="K100" s="35"/>
      <c r="L100" s="38"/>
      <c r="M100" s="196"/>
      <c r="N100" s="60"/>
      <c r="O100" s="60"/>
      <c r="P100" s="60"/>
      <c r="Q100" s="60"/>
      <c r="R100" s="60"/>
      <c r="S100" s="60"/>
      <c r="T100" s="61"/>
      <c r="AT100" s="17" t="s">
        <v>142</v>
      </c>
      <c r="AU100" s="17" t="s">
        <v>81</v>
      </c>
    </row>
    <row r="101" spans="2:65" s="12" customFormat="1" ht="11.25">
      <c r="B101" s="198"/>
      <c r="C101" s="199"/>
      <c r="D101" s="194" t="s">
        <v>146</v>
      </c>
      <c r="E101" s="200" t="s">
        <v>19</v>
      </c>
      <c r="F101" s="201" t="s">
        <v>186</v>
      </c>
      <c r="G101" s="199"/>
      <c r="H101" s="202">
        <v>54.5</v>
      </c>
      <c r="I101" s="203"/>
      <c r="J101" s="199"/>
      <c r="K101" s="199"/>
      <c r="L101" s="204"/>
      <c r="M101" s="205"/>
      <c r="N101" s="206"/>
      <c r="O101" s="206"/>
      <c r="P101" s="206"/>
      <c r="Q101" s="206"/>
      <c r="R101" s="206"/>
      <c r="S101" s="206"/>
      <c r="T101" s="207"/>
      <c r="AT101" s="208" t="s">
        <v>146</v>
      </c>
      <c r="AU101" s="208" t="s">
        <v>81</v>
      </c>
      <c r="AV101" s="12" t="s">
        <v>81</v>
      </c>
      <c r="AW101" s="12" t="s">
        <v>33</v>
      </c>
      <c r="AX101" s="12" t="s">
        <v>72</v>
      </c>
      <c r="AY101" s="208" t="s">
        <v>131</v>
      </c>
    </row>
    <row r="102" spans="2:65" s="1" customFormat="1" ht="16.5" customHeight="1">
      <c r="B102" s="34"/>
      <c r="C102" s="182" t="s">
        <v>187</v>
      </c>
      <c r="D102" s="182" t="s">
        <v>133</v>
      </c>
      <c r="E102" s="183" t="s">
        <v>188</v>
      </c>
      <c r="F102" s="184" t="s">
        <v>189</v>
      </c>
      <c r="G102" s="185" t="s">
        <v>164</v>
      </c>
      <c r="H102" s="186">
        <v>54.5</v>
      </c>
      <c r="I102" s="187"/>
      <c r="J102" s="188">
        <f>ROUND(I102*H102,2)</f>
        <v>0</v>
      </c>
      <c r="K102" s="184" t="s">
        <v>137</v>
      </c>
      <c r="L102" s="38"/>
      <c r="M102" s="189" t="s">
        <v>19</v>
      </c>
      <c r="N102" s="190" t="s">
        <v>43</v>
      </c>
      <c r="O102" s="60"/>
      <c r="P102" s="191">
        <f>O102*H102</f>
        <v>0</v>
      </c>
      <c r="Q102" s="191">
        <v>0</v>
      </c>
      <c r="R102" s="191">
        <f>Q102*H102</f>
        <v>0</v>
      </c>
      <c r="S102" s="191">
        <v>0.24</v>
      </c>
      <c r="T102" s="192">
        <f>S102*H102</f>
        <v>13.08</v>
      </c>
      <c r="AR102" s="17" t="s">
        <v>138</v>
      </c>
      <c r="AT102" s="17" t="s">
        <v>133</v>
      </c>
      <c r="AU102" s="17" t="s">
        <v>81</v>
      </c>
      <c r="AY102" s="17" t="s">
        <v>131</v>
      </c>
      <c r="BE102" s="193">
        <f>IF(N102="základní",J102,0)</f>
        <v>0</v>
      </c>
      <c r="BF102" s="193">
        <f>IF(N102="snížená",J102,0)</f>
        <v>0</v>
      </c>
      <c r="BG102" s="193">
        <f>IF(N102="zákl. přenesená",J102,0)</f>
        <v>0</v>
      </c>
      <c r="BH102" s="193">
        <f>IF(N102="sníž. přenesená",J102,0)</f>
        <v>0</v>
      </c>
      <c r="BI102" s="193">
        <f>IF(N102="nulová",J102,0)</f>
        <v>0</v>
      </c>
      <c r="BJ102" s="17" t="s">
        <v>79</v>
      </c>
      <c r="BK102" s="193">
        <f>ROUND(I102*H102,2)</f>
        <v>0</v>
      </c>
      <c r="BL102" s="17" t="s">
        <v>138</v>
      </c>
      <c r="BM102" s="17" t="s">
        <v>190</v>
      </c>
    </row>
    <row r="103" spans="2:65" s="1" customFormat="1" ht="19.5">
      <c r="B103" s="34"/>
      <c r="C103" s="35"/>
      <c r="D103" s="194" t="s">
        <v>140</v>
      </c>
      <c r="E103" s="35"/>
      <c r="F103" s="195" t="s">
        <v>191</v>
      </c>
      <c r="G103" s="35"/>
      <c r="H103" s="35"/>
      <c r="I103" s="112"/>
      <c r="J103" s="35"/>
      <c r="K103" s="35"/>
      <c r="L103" s="38"/>
      <c r="M103" s="196"/>
      <c r="N103" s="60"/>
      <c r="O103" s="60"/>
      <c r="P103" s="60"/>
      <c r="Q103" s="60"/>
      <c r="R103" s="60"/>
      <c r="S103" s="60"/>
      <c r="T103" s="61"/>
      <c r="AT103" s="17" t="s">
        <v>140</v>
      </c>
      <c r="AU103" s="17" t="s">
        <v>81</v>
      </c>
    </row>
    <row r="104" spans="2:65" s="1" customFormat="1" ht="175.5">
      <c r="B104" s="34"/>
      <c r="C104" s="35"/>
      <c r="D104" s="194" t="s">
        <v>142</v>
      </c>
      <c r="E104" s="35"/>
      <c r="F104" s="197" t="s">
        <v>173</v>
      </c>
      <c r="G104" s="35"/>
      <c r="H104" s="35"/>
      <c r="I104" s="112"/>
      <c r="J104" s="35"/>
      <c r="K104" s="35"/>
      <c r="L104" s="38"/>
      <c r="M104" s="196"/>
      <c r="N104" s="60"/>
      <c r="O104" s="60"/>
      <c r="P104" s="60"/>
      <c r="Q104" s="60"/>
      <c r="R104" s="60"/>
      <c r="S104" s="60"/>
      <c r="T104" s="61"/>
      <c r="AT104" s="17" t="s">
        <v>142</v>
      </c>
      <c r="AU104" s="17" t="s">
        <v>81</v>
      </c>
    </row>
    <row r="105" spans="2:65" s="12" customFormat="1" ht="11.25">
      <c r="B105" s="198"/>
      <c r="C105" s="199"/>
      <c r="D105" s="194" t="s">
        <v>146</v>
      </c>
      <c r="E105" s="200" t="s">
        <v>19</v>
      </c>
      <c r="F105" s="201" t="s">
        <v>192</v>
      </c>
      <c r="G105" s="199"/>
      <c r="H105" s="202">
        <v>54.5</v>
      </c>
      <c r="I105" s="203"/>
      <c r="J105" s="199"/>
      <c r="K105" s="199"/>
      <c r="L105" s="204"/>
      <c r="M105" s="205"/>
      <c r="N105" s="206"/>
      <c r="O105" s="206"/>
      <c r="P105" s="206"/>
      <c r="Q105" s="206"/>
      <c r="R105" s="206"/>
      <c r="S105" s="206"/>
      <c r="T105" s="207"/>
      <c r="AT105" s="208" t="s">
        <v>146</v>
      </c>
      <c r="AU105" s="208" t="s">
        <v>81</v>
      </c>
      <c r="AV105" s="12" t="s">
        <v>81</v>
      </c>
      <c r="AW105" s="12" t="s">
        <v>33</v>
      </c>
      <c r="AX105" s="12" t="s">
        <v>72</v>
      </c>
      <c r="AY105" s="208" t="s">
        <v>131</v>
      </c>
    </row>
    <row r="106" spans="2:65" s="1" customFormat="1" ht="16.5" customHeight="1">
      <c r="B106" s="34"/>
      <c r="C106" s="182" t="s">
        <v>193</v>
      </c>
      <c r="D106" s="182" t="s">
        <v>133</v>
      </c>
      <c r="E106" s="183" t="s">
        <v>194</v>
      </c>
      <c r="F106" s="184" t="s">
        <v>195</v>
      </c>
      <c r="G106" s="185" t="s">
        <v>164</v>
      </c>
      <c r="H106" s="186">
        <v>54.5</v>
      </c>
      <c r="I106" s="187"/>
      <c r="J106" s="188">
        <f>ROUND(I106*H106,2)</f>
        <v>0</v>
      </c>
      <c r="K106" s="184" t="s">
        <v>137</v>
      </c>
      <c r="L106" s="38"/>
      <c r="M106" s="189" t="s">
        <v>19</v>
      </c>
      <c r="N106" s="190" t="s">
        <v>43</v>
      </c>
      <c r="O106" s="60"/>
      <c r="P106" s="191">
        <f>O106*H106</f>
        <v>0</v>
      </c>
      <c r="Q106" s="191">
        <v>0</v>
      </c>
      <c r="R106" s="191">
        <f>Q106*H106</f>
        <v>0</v>
      </c>
      <c r="S106" s="191">
        <v>0.316</v>
      </c>
      <c r="T106" s="192">
        <f>S106*H106</f>
        <v>17.222000000000001</v>
      </c>
      <c r="AR106" s="17" t="s">
        <v>138</v>
      </c>
      <c r="AT106" s="17" t="s">
        <v>133</v>
      </c>
      <c r="AU106" s="17" t="s">
        <v>81</v>
      </c>
      <c r="AY106" s="17" t="s">
        <v>131</v>
      </c>
      <c r="BE106" s="193">
        <f>IF(N106="základní",J106,0)</f>
        <v>0</v>
      </c>
      <c r="BF106" s="193">
        <f>IF(N106="snížená",J106,0)</f>
        <v>0</v>
      </c>
      <c r="BG106" s="193">
        <f>IF(N106="zákl. přenesená",J106,0)</f>
        <v>0</v>
      </c>
      <c r="BH106" s="193">
        <f>IF(N106="sníž. přenesená",J106,0)</f>
        <v>0</v>
      </c>
      <c r="BI106" s="193">
        <f>IF(N106="nulová",J106,0)</f>
        <v>0</v>
      </c>
      <c r="BJ106" s="17" t="s">
        <v>79</v>
      </c>
      <c r="BK106" s="193">
        <f>ROUND(I106*H106,2)</f>
        <v>0</v>
      </c>
      <c r="BL106" s="17" t="s">
        <v>138</v>
      </c>
      <c r="BM106" s="17" t="s">
        <v>196</v>
      </c>
    </row>
    <row r="107" spans="2:65" s="1" customFormat="1" ht="19.5">
      <c r="B107" s="34"/>
      <c r="C107" s="35"/>
      <c r="D107" s="194" t="s">
        <v>140</v>
      </c>
      <c r="E107" s="35"/>
      <c r="F107" s="195" t="s">
        <v>197</v>
      </c>
      <c r="G107" s="35"/>
      <c r="H107" s="35"/>
      <c r="I107" s="112"/>
      <c r="J107" s="35"/>
      <c r="K107" s="35"/>
      <c r="L107" s="38"/>
      <c r="M107" s="196"/>
      <c r="N107" s="60"/>
      <c r="O107" s="60"/>
      <c r="P107" s="60"/>
      <c r="Q107" s="60"/>
      <c r="R107" s="60"/>
      <c r="S107" s="60"/>
      <c r="T107" s="61"/>
      <c r="AT107" s="17" t="s">
        <v>140</v>
      </c>
      <c r="AU107" s="17" t="s">
        <v>81</v>
      </c>
    </row>
    <row r="108" spans="2:65" s="1" customFormat="1" ht="175.5">
      <c r="B108" s="34"/>
      <c r="C108" s="35"/>
      <c r="D108" s="194" t="s">
        <v>142</v>
      </c>
      <c r="E108" s="35"/>
      <c r="F108" s="197" t="s">
        <v>173</v>
      </c>
      <c r="G108" s="35"/>
      <c r="H108" s="35"/>
      <c r="I108" s="112"/>
      <c r="J108" s="35"/>
      <c r="K108" s="35"/>
      <c r="L108" s="38"/>
      <c r="M108" s="196"/>
      <c r="N108" s="60"/>
      <c r="O108" s="60"/>
      <c r="P108" s="60"/>
      <c r="Q108" s="60"/>
      <c r="R108" s="60"/>
      <c r="S108" s="60"/>
      <c r="T108" s="61"/>
      <c r="AT108" s="17" t="s">
        <v>142</v>
      </c>
      <c r="AU108" s="17" t="s">
        <v>81</v>
      </c>
    </row>
    <row r="109" spans="2:65" s="12" customFormat="1" ht="11.25">
      <c r="B109" s="198"/>
      <c r="C109" s="199"/>
      <c r="D109" s="194" t="s">
        <v>146</v>
      </c>
      <c r="E109" s="200" t="s">
        <v>19</v>
      </c>
      <c r="F109" s="201" t="s">
        <v>198</v>
      </c>
      <c r="G109" s="199"/>
      <c r="H109" s="202">
        <v>54.5</v>
      </c>
      <c r="I109" s="203"/>
      <c r="J109" s="199"/>
      <c r="K109" s="199"/>
      <c r="L109" s="204"/>
      <c r="M109" s="205"/>
      <c r="N109" s="206"/>
      <c r="O109" s="206"/>
      <c r="P109" s="206"/>
      <c r="Q109" s="206"/>
      <c r="R109" s="206"/>
      <c r="S109" s="206"/>
      <c r="T109" s="207"/>
      <c r="AT109" s="208" t="s">
        <v>146</v>
      </c>
      <c r="AU109" s="208" t="s">
        <v>81</v>
      </c>
      <c r="AV109" s="12" t="s">
        <v>81</v>
      </c>
      <c r="AW109" s="12" t="s">
        <v>33</v>
      </c>
      <c r="AX109" s="12" t="s">
        <v>72</v>
      </c>
      <c r="AY109" s="208" t="s">
        <v>131</v>
      </c>
    </row>
    <row r="110" spans="2:65" s="1" customFormat="1" ht="16.5" customHeight="1">
      <c r="B110" s="34"/>
      <c r="C110" s="182" t="s">
        <v>199</v>
      </c>
      <c r="D110" s="182" t="s">
        <v>133</v>
      </c>
      <c r="E110" s="183" t="s">
        <v>200</v>
      </c>
      <c r="F110" s="184" t="s">
        <v>201</v>
      </c>
      <c r="G110" s="185" t="s">
        <v>164</v>
      </c>
      <c r="H110" s="186">
        <v>2.5</v>
      </c>
      <c r="I110" s="187"/>
      <c r="J110" s="188">
        <f>ROUND(I110*H110,2)</f>
        <v>0</v>
      </c>
      <c r="K110" s="184" t="s">
        <v>137</v>
      </c>
      <c r="L110" s="38"/>
      <c r="M110" s="189" t="s">
        <v>19</v>
      </c>
      <c r="N110" s="190" t="s">
        <v>43</v>
      </c>
      <c r="O110" s="60"/>
      <c r="P110" s="191">
        <f>O110*H110</f>
        <v>0</v>
      </c>
      <c r="Q110" s="191">
        <v>0</v>
      </c>
      <c r="R110" s="191">
        <f>Q110*H110</f>
        <v>0</v>
      </c>
      <c r="S110" s="191">
        <v>0.28999999999999998</v>
      </c>
      <c r="T110" s="192">
        <f>S110*H110</f>
        <v>0.72499999999999998</v>
      </c>
      <c r="AR110" s="17" t="s">
        <v>138</v>
      </c>
      <c r="AT110" s="17" t="s">
        <v>133</v>
      </c>
      <c r="AU110" s="17" t="s">
        <v>81</v>
      </c>
      <c r="AY110" s="17" t="s">
        <v>131</v>
      </c>
      <c r="BE110" s="193">
        <f>IF(N110="základní",J110,0)</f>
        <v>0</v>
      </c>
      <c r="BF110" s="193">
        <f>IF(N110="snížená",J110,0)</f>
        <v>0</v>
      </c>
      <c r="BG110" s="193">
        <f>IF(N110="zákl. přenesená",J110,0)</f>
        <v>0</v>
      </c>
      <c r="BH110" s="193">
        <f>IF(N110="sníž. přenesená",J110,0)</f>
        <v>0</v>
      </c>
      <c r="BI110" s="193">
        <f>IF(N110="nulová",J110,0)</f>
        <v>0</v>
      </c>
      <c r="BJ110" s="17" t="s">
        <v>79</v>
      </c>
      <c r="BK110" s="193">
        <f>ROUND(I110*H110,2)</f>
        <v>0</v>
      </c>
      <c r="BL110" s="17" t="s">
        <v>138</v>
      </c>
      <c r="BM110" s="17" t="s">
        <v>202</v>
      </c>
    </row>
    <row r="111" spans="2:65" s="1" customFormat="1" ht="19.5">
      <c r="B111" s="34"/>
      <c r="C111" s="35"/>
      <c r="D111" s="194" t="s">
        <v>140</v>
      </c>
      <c r="E111" s="35"/>
      <c r="F111" s="195" t="s">
        <v>203</v>
      </c>
      <c r="G111" s="35"/>
      <c r="H111" s="35"/>
      <c r="I111" s="112"/>
      <c r="J111" s="35"/>
      <c r="K111" s="35"/>
      <c r="L111" s="38"/>
      <c r="M111" s="196"/>
      <c r="N111" s="60"/>
      <c r="O111" s="60"/>
      <c r="P111" s="60"/>
      <c r="Q111" s="60"/>
      <c r="R111" s="60"/>
      <c r="S111" s="60"/>
      <c r="T111" s="61"/>
      <c r="AT111" s="17" t="s">
        <v>140</v>
      </c>
      <c r="AU111" s="17" t="s">
        <v>81</v>
      </c>
    </row>
    <row r="112" spans="2:65" s="1" customFormat="1" ht="175.5">
      <c r="B112" s="34"/>
      <c r="C112" s="35"/>
      <c r="D112" s="194" t="s">
        <v>142</v>
      </c>
      <c r="E112" s="35"/>
      <c r="F112" s="197" t="s">
        <v>173</v>
      </c>
      <c r="G112" s="35"/>
      <c r="H112" s="35"/>
      <c r="I112" s="112"/>
      <c r="J112" s="35"/>
      <c r="K112" s="35"/>
      <c r="L112" s="38"/>
      <c r="M112" s="196"/>
      <c r="N112" s="60"/>
      <c r="O112" s="60"/>
      <c r="P112" s="60"/>
      <c r="Q112" s="60"/>
      <c r="R112" s="60"/>
      <c r="S112" s="60"/>
      <c r="T112" s="61"/>
      <c r="AT112" s="17" t="s">
        <v>142</v>
      </c>
      <c r="AU112" s="17" t="s">
        <v>81</v>
      </c>
    </row>
    <row r="113" spans="2:65" s="12" customFormat="1" ht="11.25">
      <c r="B113" s="198"/>
      <c r="C113" s="199"/>
      <c r="D113" s="194" t="s">
        <v>146</v>
      </c>
      <c r="E113" s="200" t="s">
        <v>19</v>
      </c>
      <c r="F113" s="201" t="s">
        <v>204</v>
      </c>
      <c r="G113" s="199"/>
      <c r="H113" s="202">
        <v>2.5</v>
      </c>
      <c r="I113" s="203"/>
      <c r="J113" s="199"/>
      <c r="K113" s="199"/>
      <c r="L113" s="204"/>
      <c r="M113" s="205"/>
      <c r="N113" s="206"/>
      <c r="O113" s="206"/>
      <c r="P113" s="206"/>
      <c r="Q113" s="206"/>
      <c r="R113" s="206"/>
      <c r="S113" s="206"/>
      <c r="T113" s="207"/>
      <c r="AT113" s="208" t="s">
        <v>146</v>
      </c>
      <c r="AU113" s="208" t="s">
        <v>81</v>
      </c>
      <c r="AV113" s="12" t="s">
        <v>81</v>
      </c>
      <c r="AW113" s="12" t="s">
        <v>33</v>
      </c>
      <c r="AX113" s="12" t="s">
        <v>72</v>
      </c>
      <c r="AY113" s="208" t="s">
        <v>131</v>
      </c>
    </row>
    <row r="114" spans="2:65" s="1" customFormat="1" ht="16.5" customHeight="1">
      <c r="B114" s="34"/>
      <c r="C114" s="182" t="s">
        <v>205</v>
      </c>
      <c r="D114" s="182" t="s">
        <v>133</v>
      </c>
      <c r="E114" s="183" t="s">
        <v>200</v>
      </c>
      <c r="F114" s="184" t="s">
        <v>201</v>
      </c>
      <c r="G114" s="185" t="s">
        <v>164</v>
      </c>
      <c r="H114" s="186">
        <v>-31.2</v>
      </c>
      <c r="I114" s="187"/>
      <c r="J114" s="188">
        <f>ROUND(I114*H114,2)</f>
        <v>0</v>
      </c>
      <c r="K114" s="184" t="s">
        <v>137</v>
      </c>
      <c r="L114" s="38"/>
      <c r="M114" s="189" t="s">
        <v>19</v>
      </c>
      <c r="N114" s="190" t="s">
        <v>43</v>
      </c>
      <c r="O114" s="60"/>
      <c r="P114" s="191">
        <f>O114*H114</f>
        <v>0</v>
      </c>
      <c r="Q114" s="191">
        <v>0</v>
      </c>
      <c r="R114" s="191">
        <f>Q114*H114</f>
        <v>0</v>
      </c>
      <c r="S114" s="191">
        <v>0.28999999999999998</v>
      </c>
      <c r="T114" s="192">
        <f>S114*H114</f>
        <v>-9.048</v>
      </c>
      <c r="AR114" s="17" t="s">
        <v>138</v>
      </c>
      <c r="AT114" s="17" t="s">
        <v>133</v>
      </c>
      <c r="AU114" s="17" t="s">
        <v>81</v>
      </c>
      <c r="AY114" s="17" t="s">
        <v>131</v>
      </c>
      <c r="BE114" s="193">
        <f>IF(N114="základní",J114,0)</f>
        <v>0</v>
      </c>
      <c r="BF114" s="193">
        <f>IF(N114="snížená",J114,0)</f>
        <v>0</v>
      </c>
      <c r="BG114" s="193">
        <f>IF(N114="zákl. přenesená",J114,0)</f>
        <v>0</v>
      </c>
      <c r="BH114" s="193">
        <f>IF(N114="sníž. přenesená",J114,0)</f>
        <v>0</v>
      </c>
      <c r="BI114" s="193">
        <f>IF(N114="nulová",J114,0)</f>
        <v>0</v>
      </c>
      <c r="BJ114" s="17" t="s">
        <v>79</v>
      </c>
      <c r="BK114" s="193">
        <f>ROUND(I114*H114,2)</f>
        <v>0</v>
      </c>
      <c r="BL114" s="17" t="s">
        <v>138</v>
      </c>
      <c r="BM114" s="17" t="s">
        <v>206</v>
      </c>
    </row>
    <row r="115" spans="2:65" s="1" customFormat="1" ht="19.5">
      <c r="B115" s="34"/>
      <c r="C115" s="35"/>
      <c r="D115" s="194" t="s">
        <v>140</v>
      </c>
      <c r="E115" s="35"/>
      <c r="F115" s="195" t="s">
        <v>203</v>
      </c>
      <c r="G115" s="35"/>
      <c r="H115" s="35"/>
      <c r="I115" s="112"/>
      <c r="J115" s="35"/>
      <c r="K115" s="35"/>
      <c r="L115" s="38"/>
      <c r="M115" s="196"/>
      <c r="N115" s="60"/>
      <c r="O115" s="60"/>
      <c r="P115" s="60"/>
      <c r="Q115" s="60"/>
      <c r="R115" s="60"/>
      <c r="S115" s="60"/>
      <c r="T115" s="61"/>
      <c r="AT115" s="17" t="s">
        <v>140</v>
      </c>
      <c r="AU115" s="17" t="s">
        <v>81</v>
      </c>
    </row>
    <row r="116" spans="2:65" s="1" customFormat="1" ht="175.5">
      <c r="B116" s="34"/>
      <c r="C116" s="35"/>
      <c r="D116" s="194" t="s">
        <v>142</v>
      </c>
      <c r="E116" s="35"/>
      <c r="F116" s="197" t="s">
        <v>173</v>
      </c>
      <c r="G116" s="35"/>
      <c r="H116" s="35"/>
      <c r="I116" s="112"/>
      <c r="J116" s="35"/>
      <c r="K116" s="35"/>
      <c r="L116" s="38"/>
      <c r="M116" s="196"/>
      <c r="N116" s="60"/>
      <c r="O116" s="60"/>
      <c r="P116" s="60"/>
      <c r="Q116" s="60"/>
      <c r="R116" s="60"/>
      <c r="S116" s="60"/>
      <c r="T116" s="61"/>
      <c r="AT116" s="17" t="s">
        <v>142</v>
      </c>
      <c r="AU116" s="17" t="s">
        <v>81</v>
      </c>
    </row>
    <row r="117" spans="2:65" s="12" customFormat="1" ht="11.25">
      <c r="B117" s="198"/>
      <c r="C117" s="199"/>
      <c r="D117" s="194" t="s">
        <v>146</v>
      </c>
      <c r="E117" s="200" t="s">
        <v>19</v>
      </c>
      <c r="F117" s="201" t="s">
        <v>207</v>
      </c>
      <c r="G117" s="199"/>
      <c r="H117" s="202">
        <v>-31.2</v>
      </c>
      <c r="I117" s="203"/>
      <c r="J117" s="199"/>
      <c r="K117" s="199"/>
      <c r="L117" s="204"/>
      <c r="M117" s="205"/>
      <c r="N117" s="206"/>
      <c r="O117" s="206"/>
      <c r="P117" s="206"/>
      <c r="Q117" s="206"/>
      <c r="R117" s="206"/>
      <c r="S117" s="206"/>
      <c r="T117" s="207"/>
      <c r="AT117" s="208" t="s">
        <v>146</v>
      </c>
      <c r="AU117" s="208" t="s">
        <v>81</v>
      </c>
      <c r="AV117" s="12" t="s">
        <v>81</v>
      </c>
      <c r="AW117" s="12" t="s">
        <v>33</v>
      </c>
      <c r="AX117" s="12" t="s">
        <v>72</v>
      </c>
      <c r="AY117" s="208" t="s">
        <v>131</v>
      </c>
    </row>
    <row r="118" spans="2:65" s="1" customFormat="1" ht="16.5" customHeight="1">
      <c r="B118" s="34"/>
      <c r="C118" s="182" t="s">
        <v>208</v>
      </c>
      <c r="D118" s="182" t="s">
        <v>133</v>
      </c>
      <c r="E118" s="183" t="s">
        <v>209</v>
      </c>
      <c r="F118" s="184" t="s">
        <v>210</v>
      </c>
      <c r="G118" s="185" t="s">
        <v>164</v>
      </c>
      <c r="H118" s="186">
        <v>-4.9000000000000004</v>
      </c>
      <c r="I118" s="187"/>
      <c r="J118" s="188">
        <f>ROUND(I118*H118,2)</f>
        <v>0</v>
      </c>
      <c r="K118" s="184" t="s">
        <v>137</v>
      </c>
      <c r="L118" s="38"/>
      <c r="M118" s="189" t="s">
        <v>19</v>
      </c>
      <c r="N118" s="190" t="s">
        <v>43</v>
      </c>
      <c r="O118" s="60"/>
      <c r="P118" s="191">
        <f>O118*H118</f>
        <v>0</v>
      </c>
      <c r="Q118" s="191">
        <v>0</v>
      </c>
      <c r="R118" s="191">
        <f>Q118*H118</f>
        <v>0</v>
      </c>
      <c r="S118" s="191">
        <v>0.44</v>
      </c>
      <c r="T118" s="192">
        <f>S118*H118</f>
        <v>-2.1560000000000001</v>
      </c>
      <c r="AR118" s="17" t="s">
        <v>138</v>
      </c>
      <c r="AT118" s="17" t="s">
        <v>133</v>
      </c>
      <c r="AU118" s="17" t="s">
        <v>81</v>
      </c>
      <c r="AY118" s="17" t="s">
        <v>131</v>
      </c>
      <c r="BE118" s="193">
        <f>IF(N118="základní",J118,0)</f>
        <v>0</v>
      </c>
      <c r="BF118" s="193">
        <f>IF(N118="snížená",J118,0)</f>
        <v>0</v>
      </c>
      <c r="BG118" s="193">
        <f>IF(N118="zákl. přenesená",J118,0)</f>
        <v>0</v>
      </c>
      <c r="BH118" s="193">
        <f>IF(N118="sníž. přenesená",J118,0)</f>
        <v>0</v>
      </c>
      <c r="BI118" s="193">
        <f>IF(N118="nulová",J118,0)</f>
        <v>0</v>
      </c>
      <c r="BJ118" s="17" t="s">
        <v>79</v>
      </c>
      <c r="BK118" s="193">
        <f>ROUND(I118*H118,2)</f>
        <v>0</v>
      </c>
      <c r="BL118" s="17" t="s">
        <v>138</v>
      </c>
      <c r="BM118" s="17" t="s">
        <v>211</v>
      </c>
    </row>
    <row r="119" spans="2:65" s="1" customFormat="1" ht="19.5">
      <c r="B119" s="34"/>
      <c r="C119" s="35"/>
      <c r="D119" s="194" t="s">
        <v>140</v>
      </c>
      <c r="E119" s="35"/>
      <c r="F119" s="195" t="s">
        <v>212</v>
      </c>
      <c r="G119" s="35"/>
      <c r="H119" s="35"/>
      <c r="I119" s="112"/>
      <c r="J119" s="35"/>
      <c r="K119" s="35"/>
      <c r="L119" s="38"/>
      <c r="M119" s="196"/>
      <c r="N119" s="60"/>
      <c r="O119" s="60"/>
      <c r="P119" s="60"/>
      <c r="Q119" s="60"/>
      <c r="R119" s="60"/>
      <c r="S119" s="60"/>
      <c r="T119" s="61"/>
      <c r="AT119" s="17" t="s">
        <v>140</v>
      </c>
      <c r="AU119" s="17" t="s">
        <v>81</v>
      </c>
    </row>
    <row r="120" spans="2:65" s="1" customFormat="1" ht="175.5">
      <c r="B120" s="34"/>
      <c r="C120" s="35"/>
      <c r="D120" s="194" t="s">
        <v>142</v>
      </c>
      <c r="E120" s="35"/>
      <c r="F120" s="197" t="s">
        <v>173</v>
      </c>
      <c r="G120" s="35"/>
      <c r="H120" s="35"/>
      <c r="I120" s="112"/>
      <c r="J120" s="35"/>
      <c r="K120" s="35"/>
      <c r="L120" s="38"/>
      <c r="M120" s="196"/>
      <c r="N120" s="60"/>
      <c r="O120" s="60"/>
      <c r="P120" s="60"/>
      <c r="Q120" s="60"/>
      <c r="R120" s="60"/>
      <c r="S120" s="60"/>
      <c r="T120" s="61"/>
      <c r="AT120" s="17" t="s">
        <v>142</v>
      </c>
      <c r="AU120" s="17" t="s">
        <v>81</v>
      </c>
    </row>
    <row r="121" spans="2:65" s="12" customFormat="1" ht="11.25">
      <c r="B121" s="198"/>
      <c r="C121" s="199"/>
      <c r="D121" s="194" t="s">
        <v>146</v>
      </c>
      <c r="E121" s="200" t="s">
        <v>19</v>
      </c>
      <c r="F121" s="201" t="s">
        <v>213</v>
      </c>
      <c r="G121" s="199"/>
      <c r="H121" s="202">
        <v>-4.9000000000000004</v>
      </c>
      <c r="I121" s="203"/>
      <c r="J121" s="199"/>
      <c r="K121" s="199"/>
      <c r="L121" s="204"/>
      <c r="M121" s="205"/>
      <c r="N121" s="206"/>
      <c r="O121" s="206"/>
      <c r="P121" s="206"/>
      <c r="Q121" s="206"/>
      <c r="R121" s="206"/>
      <c r="S121" s="206"/>
      <c r="T121" s="207"/>
      <c r="AT121" s="208" t="s">
        <v>146</v>
      </c>
      <c r="AU121" s="208" t="s">
        <v>81</v>
      </c>
      <c r="AV121" s="12" t="s">
        <v>81</v>
      </c>
      <c r="AW121" s="12" t="s">
        <v>33</v>
      </c>
      <c r="AX121" s="12" t="s">
        <v>72</v>
      </c>
      <c r="AY121" s="208" t="s">
        <v>131</v>
      </c>
    </row>
    <row r="122" spans="2:65" s="1" customFormat="1" ht="16.5" customHeight="1">
      <c r="B122" s="34"/>
      <c r="C122" s="182" t="s">
        <v>214</v>
      </c>
      <c r="D122" s="182" t="s">
        <v>133</v>
      </c>
      <c r="E122" s="183" t="s">
        <v>215</v>
      </c>
      <c r="F122" s="184" t="s">
        <v>216</v>
      </c>
      <c r="G122" s="185" t="s">
        <v>164</v>
      </c>
      <c r="H122" s="186">
        <v>-4.9000000000000004</v>
      </c>
      <c r="I122" s="187"/>
      <c r="J122" s="188">
        <f>ROUND(I122*H122,2)</f>
        <v>0</v>
      </c>
      <c r="K122" s="184" t="s">
        <v>137</v>
      </c>
      <c r="L122" s="38"/>
      <c r="M122" s="189" t="s">
        <v>19</v>
      </c>
      <c r="N122" s="190" t="s">
        <v>43</v>
      </c>
      <c r="O122" s="60"/>
      <c r="P122" s="191">
        <f>O122*H122</f>
        <v>0</v>
      </c>
      <c r="Q122" s="191">
        <v>0</v>
      </c>
      <c r="R122" s="191">
        <f>Q122*H122</f>
        <v>0</v>
      </c>
      <c r="S122" s="191">
        <v>0.32500000000000001</v>
      </c>
      <c r="T122" s="192">
        <f>S122*H122</f>
        <v>-1.5925000000000002</v>
      </c>
      <c r="AR122" s="17" t="s">
        <v>138</v>
      </c>
      <c r="AT122" s="17" t="s">
        <v>133</v>
      </c>
      <c r="AU122" s="17" t="s">
        <v>81</v>
      </c>
      <c r="AY122" s="17" t="s">
        <v>131</v>
      </c>
      <c r="BE122" s="193">
        <f>IF(N122="základní",J122,0)</f>
        <v>0</v>
      </c>
      <c r="BF122" s="193">
        <f>IF(N122="snížená",J122,0)</f>
        <v>0</v>
      </c>
      <c r="BG122" s="193">
        <f>IF(N122="zákl. přenesená",J122,0)</f>
        <v>0</v>
      </c>
      <c r="BH122" s="193">
        <f>IF(N122="sníž. přenesená",J122,0)</f>
        <v>0</v>
      </c>
      <c r="BI122" s="193">
        <f>IF(N122="nulová",J122,0)</f>
        <v>0</v>
      </c>
      <c r="BJ122" s="17" t="s">
        <v>79</v>
      </c>
      <c r="BK122" s="193">
        <f>ROUND(I122*H122,2)</f>
        <v>0</v>
      </c>
      <c r="BL122" s="17" t="s">
        <v>138</v>
      </c>
      <c r="BM122" s="17" t="s">
        <v>217</v>
      </c>
    </row>
    <row r="123" spans="2:65" s="1" customFormat="1" ht="19.5">
      <c r="B123" s="34"/>
      <c r="C123" s="35"/>
      <c r="D123" s="194" t="s">
        <v>140</v>
      </c>
      <c r="E123" s="35"/>
      <c r="F123" s="195" t="s">
        <v>218</v>
      </c>
      <c r="G123" s="35"/>
      <c r="H123" s="35"/>
      <c r="I123" s="112"/>
      <c r="J123" s="35"/>
      <c r="K123" s="35"/>
      <c r="L123" s="38"/>
      <c r="M123" s="196"/>
      <c r="N123" s="60"/>
      <c r="O123" s="60"/>
      <c r="P123" s="60"/>
      <c r="Q123" s="60"/>
      <c r="R123" s="60"/>
      <c r="S123" s="60"/>
      <c r="T123" s="61"/>
      <c r="AT123" s="17" t="s">
        <v>140</v>
      </c>
      <c r="AU123" s="17" t="s">
        <v>81</v>
      </c>
    </row>
    <row r="124" spans="2:65" s="1" customFormat="1" ht="175.5">
      <c r="B124" s="34"/>
      <c r="C124" s="35"/>
      <c r="D124" s="194" t="s">
        <v>142</v>
      </c>
      <c r="E124" s="35"/>
      <c r="F124" s="197" t="s">
        <v>173</v>
      </c>
      <c r="G124" s="35"/>
      <c r="H124" s="35"/>
      <c r="I124" s="112"/>
      <c r="J124" s="35"/>
      <c r="K124" s="35"/>
      <c r="L124" s="38"/>
      <c r="M124" s="196"/>
      <c r="N124" s="60"/>
      <c r="O124" s="60"/>
      <c r="P124" s="60"/>
      <c r="Q124" s="60"/>
      <c r="R124" s="60"/>
      <c r="S124" s="60"/>
      <c r="T124" s="61"/>
      <c r="AT124" s="17" t="s">
        <v>142</v>
      </c>
      <c r="AU124" s="17" t="s">
        <v>81</v>
      </c>
    </row>
    <row r="125" spans="2:65" s="12" customFormat="1" ht="11.25">
      <c r="B125" s="198"/>
      <c r="C125" s="199"/>
      <c r="D125" s="194" t="s">
        <v>146</v>
      </c>
      <c r="E125" s="200" t="s">
        <v>19</v>
      </c>
      <c r="F125" s="201" t="s">
        <v>219</v>
      </c>
      <c r="G125" s="199"/>
      <c r="H125" s="202">
        <v>-4.9000000000000004</v>
      </c>
      <c r="I125" s="203"/>
      <c r="J125" s="199"/>
      <c r="K125" s="199"/>
      <c r="L125" s="204"/>
      <c r="M125" s="205"/>
      <c r="N125" s="206"/>
      <c r="O125" s="206"/>
      <c r="P125" s="206"/>
      <c r="Q125" s="206"/>
      <c r="R125" s="206"/>
      <c r="S125" s="206"/>
      <c r="T125" s="207"/>
      <c r="AT125" s="208" t="s">
        <v>146</v>
      </c>
      <c r="AU125" s="208" t="s">
        <v>81</v>
      </c>
      <c r="AV125" s="12" t="s">
        <v>81</v>
      </c>
      <c r="AW125" s="12" t="s">
        <v>33</v>
      </c>
      <c r="AX125" s="12" t="s">
        <v>72</v>
      </c>
      <c r="AY125" s="208" t="s">
        <v>131</v>
      </c>
    </row>
    <row r="126" spans="2:65" s="1" customFormat="1" ht="16.5" customHeight="1">
      <c r="B126" s="34"/>
      <c r="C126" s="182" t="s">
        <v>220</v>
      </c>
      <c r="D126" s="182" t="s">
        <v>133</v>
      </c>
      <c r="E126" s="183" t="s">
        <v>221</v>
      </c>
      <c r="F126" s="184" t="s">
        <v>222</v>
      </c>
      <c r="G126" s="185" t="s">
        <v>164</v>
      </c>
      <c r="H126" s="186">
        <v>-4.9000000000000004</v>
      </c>
      <c r="I126" s="187"/>
      <c r="J126" s="188">
        <f>ROUND(I126*H126,2)</f>
        <v>0</v>
      </c>
      <c r="K126" s="184" t="s">
        <v>137</v>
      </c>
      <c r="L126" s="38"/>
      <c r="M126" s="189" t="s">
        <v>19</v>
      </c>
      <c r="N126" s="190" t="s">
        <v>43</v>
      </c>
      <c r="O126" s="60"/>
      <c r="P126" s="191">
        <f>O126*H126</f>
        <v>0</v>
      </c>
      <c r="Q126" s="191">
        <v>0</v>
      </c>
      <c r="R126" s="191">
        <f>Q126*H126</f>
        <v>0</v>
      </c>
      <c r="S126" s="191">
        <v>0.45</v>
      </c>
      <c r="T126" s="192">
        <f>S126*H126</f>
        <v>-2.2050000000000001</v>
      </c>
      <c r="AR126" s="17" t="s">
        <v>138</v>
      </c>
      <c r="AT126" s="17" t="s">
        <v>133</v>
      </c>
      <c r="AU126" s="17" t="s">
        <v>81</v>
      </c>
      <c r="AY126" s="17" t="s">
        <v>131</v>
      </c>
      <c r="BE126" s="193">
        <f>IF(N126="základní",J126,0)</f>
        <v>0</v>
      </c>
      <c r="BF126" s="193">
        <f>IF(N126="snížená",J126,0)</f>
        <v>0</v>
      </c>
      <c r="BG126" s="193">
        <f>IF(N126="zákl. přenesená",J126,0)</f>
        <v>0</v>
      </c>
      <c r="BH126" s="193">
        <f>IF(N126="sníž. přenesená",J126,0)</f>
        <v>0</v>
      </c>
      <c r="BI126" s="193">
        <f>IF(N126="nulová",J126,0)</f>
        <v>0</v>
      </c>
      <c r="BJ126" s="17" t="s">
        <v>79</v>
      </c>
      <c r="BK126" s="193">
        <f>ROUND(I126*H126,2)</f>
        <v>0</v>
      </c>
      <c r="BL126" s="17" t="s">
        <v>138</v>
      </c>
      <c r="BM126" s="17" t="s">
        <v>223</v>
      </c>
    </row>
    <row r="127" spans="2:65" s="1" customFormat="1" ht="19.5">
      <c r="B127" s="34"/>
      <c r="C127" s="35"/>
      <c r="D127" s="194" t="s">
        <v>140</v>
      </c>
      <c r="E127" s="35"/>
      <c r="F127" s="195" t="s">
        <v>224</v>
      </c>
      <c r="G127" s="35"/>
      <c r="H127" s="35"/>
      <c r="I127" s="112"/>
      <c r="J127" s="35"/>
      <c r="K127" s="35"/>
      <c r="L127" s="38"/>
      <c r="M127" s="196"/>
      <c r="N127" s="60"/>
      <c r="O127" s="60"/>
      <c r="P127" s="60"/>
      <c r="Q127" s="60"/>
      <c r="R127" s="60"/>
      <c r="S127" s="60"/>
      <c r="T127" s="61"/>
      <c r="AT127" s="17" t="s">
        <v>140</v>
      </c>
      <c r="AU127" s="17" t="s">
        <v>81</v>
      </c>
    </row>
    <row r="128" spans="2:65" s="1" customFormat="1" ht="175.5">
      <c r="B128" s="34"/>
      <c r="C128" s="35"/>
      <c r="D128" s="194" t="s">
        <v>142</v>
      </c>
      <c r="E128" s="35"/>
      <c r="F128" s="197" t="s">
        <v>173</v>
      </c>
      <c r="G128" s="35"/>
      <c r="H128" s="35"/>
      <c r="I128" s="112"/>
      <c r="J128" s="35"/>
      <c r="K128" s="35"/>
      <c r="L128" s="38"/>
      <c r="M128" s="196"/>
      <c r="N128" s="60"/>
      <c r="O128" s="60"/>
      <c r="P128" s="60"/>
      <c r="Q128" s="60"/>
      <c r="R128" s="60"/>
      <c r="S128" s="60"/>
      <c r="T128" s="61"/>
      <c r="AT128" s="17" t="s">
        <v>142</v>
      </c>
      <c r="AU128" s="17" t="s">
        <v>81</v>
      </c>
    </row>
    <row r="129" spans="2:65" s="12" customFormat="1" ht="11.25">
      <c r="B129" s="198"/>
      <c r="C129" s="199"/>
      <c r="D129" s="194" t="s">
        <v>146</v>
      </c>
      <c r="E129" s="200" t="s">
        <v>19</v>
      </c>
      <c r="F129" s="201" t="s">
        <v>225</v>
      </c>
      <c r="G129" s="199"/>
      <c r="H129" s="202">
        <v>-4.9000000000000004</v>
      </c>
      <c r="I129" s="203"/>
      <c r="J129" s="199"/>
      <c r="K129" s="199"/>
      <c r="L129" s="204"/>
      <c r="M129" s="205"/>
      <c r="N129" s="206"/>
      <c r="O129" s="206"/>
      <c r="P129" s="206"/>
      <c r="Q129" s="206"/>
      <c r="R129" s="206"/>
      <c r="S129" s="206"/>
      <c r="T129" s="207"/>
      <c r="AT129" s="208" t="s">
        <v>146</v>
      </c>
      <c r="AU129" s="208" t="s">
        <v>81</v>
      </c>
      <c r="AV129" s="12" t="s">
        <v>81</v>
      </c>
      <c r="AW129" s="12" t="s">
        <v>33</v>
      </c>
      <c r="AX129" s="12" t="s">
        <v>72</v>
      </c>
      <c r="AY129" s="208" t="s">
        <v>131</v>
      </c>
    </row>
    <row r="130" spans="2:65" s="1" customFormat="1" ht="16.5" customHeight="1">
      <c r="B130" s="34"/>
      <c r="C130" s="182" t="s">
        <v>226</v>
      </c>
      <c r="D130" s="182" t="s">
        <v>133</v>
      </c>
      <c r="E130" s="183" t="s">
        <v>227</v>
      </c>
      <c r="F130" s="184" t="s">
        <v>228</v>
      </c>
      <c r="G130" s="185" t="s">
        <v>229</v>
      </c>
      <c r="H130" s="186">
        <v>-10.1</v>
      </c>
      <c r="I130" s="187"/>
      <c r="J130" s="188">
        <f>ROUND(I130*H130,2)</f>
        <v>0</v>
      </c>
      <c r="K130" s="184" t="s">
        <v>137</v>
      </c>
      <c r="L130" s="38"/>
      <c r="M130" s="189" t="s">
        <v>19</v>
      </c>
      <c r="N130" s="190" t="s">
        <v>43</v>
      </c>
      <c r="O130" s="60"/>
      <c r="P130" s="191">
        <f>O130*H130</f>
        <v>0</v>
      </c>
      <c r="Q130" s="191">
        <v>0</v>
      </c>
      <c r="R130" s="191">
        <f>Q130*H130</f>
        <v>0</v>
      </c>
      <c r="S130" s="191">
        <v>0.20499999999999999</v>
      </c>
      <c r="T130" s="192">
        <f>S130*H130</f>
        <v>-2.0705</v>
      </c>
      <c r="AR130" s="17" t="s">
        <v>138</v>
      </c>
      <c r="AT130" s="17" t="s">
        <v>133</v>
      </c>
      <c r="AU130" s="17" t="s">
        <v>81</v>
      </c>
      <c r="AY130" s="17" t="s">
        <v>131</v>
      </c>
      <c r="BE130" s="193">
        <f>IF(N130="základní",J130,0)</f>
        <v>0</v>
      </c>
      <c r="BF130" s="193">
        <f>IF(N130="snížená",J130,0)</f>
        <v>0</v>
      </c>
      <c r="BG130" s="193">
        <f>IF(N130="zákl. přenesená",J130,0)</f>
        <v>0</v>
      </c>
      <c r="BH130" s="193">
        <f>IF(N130="sníž. přenesená",J130,0)</f>
        <v>0</v>
      </c>
      <c r="BI130" s="193">
        <f>IF(N130="nulová",J130,0)</f>
        <v>0</v>
      </c>
      <c r="BJ130" s="17" t="s">
        <v>79</v>
      </c>
      <c r="BK130" s="193">
        <f>ROUND(I130*H130,2)</f>
        <v>0</v>
      </c>
      <c r="BL130" s="17" t="s">
        <v>138</v>
      </c>
      <c r="BM130" s="17" t="s">
        <v>230</v>
      </c>
    </row>
    <row r="131" spans="2:65" s="1" customFormat="1" ht="19.5">
      <c r="B131" s="34"/>
      <c r="C131" s="35"/>
      <c r="D131" s="194" t="s">
        <v>140</v>
      </c>
      <c r="E131" s="35"/>
      <c r="F131" s="195" t="s">
        <v>231</v>
      </c>
      <c r="G131" s="35"/>
      <c r="H131" s="35"/>
      <c r="I131" s="112"/>
      <c r="J131" s="35"/>
      <c r="K131" s="35"/>
      <c r="L131" s="38"/>
      <c r="M131" s="196"/>
      <c r="N131" s="60"/>
      <c r="O131" s="60"/>
      <c r="P131" s="60"/>
      <c r="Q131" s="60"/>
      <c r="R131" s="60"/>
      <c r="S131" s="60"/>
      <c r="T131" s="61"/>
      <c r="AT131" s="17" t="s">
        <v>140</v>
      </c>
      <c r="AU131" s="17" t="s">
        <v>81</v>
      </c>
    </row>
    <row r="132" spans="2:65" s="1" customFormat="1" ht="136.5">
      <c r="B132" s="34"/>
      <c r="C132" s="35"/>
      <c r="D132" s="194" t="s">
        <v>142</v>
      </c>
      <c r="E132" s="35"/>
      <c r="F132" s="197" t="s">
        <v>232</v>
      </c>
      <c r="G132" s="35"/>
      <c r="H132" s="35"/>
      <c r="I132" s="112"/>
      <c r="J132" s="35"/>
      <c r="K132" s="35"/>
      <c r="L132" s="38"/>
      <c r="M132" s="196"/>
      <c r="N132" s="60"/>
      <c r="O132" s="60"/>
      <c r="P132" s="60"/>
      <c r="Q132" s="60"/>
      <c r="R132" s="60"/>
      <c r="S132" s="60"/>
      <c r="T132" s="61"/>
      <c r="AT132" s="17" t="s">
        <v>142</v>
      </c>
      <c r="AU132" s="17" t="s">
        <v>81</v>
      </c>
    </row>
    <row r="133" spans="2:65" s="12" customFormat="1" ht="11.25">
      <c r="B133" s="198"/>
      <c r="C133" s="199"/>
      <c r="D133" s="194" t="s">
        <v>146</v>
      </c>
      <c r="E133" s="200" t="s">
        <v>19</v>
      </c>
      <c r="F133" s="201" t="s">
        <v>233</v>
      </c>
      <c r="G133" s="199"/>
      <c r="H133" s="202">
        <v>-10.1</v>
      </c>
      <c r="I133" s="203"/>
      <c r="J133" s="199"/>
      <c r="K133" s="199"/>
      <c r="L133" s="204"/>
      <c r="M133" s="205"/>
      <c r="N133" s="206"/>
      <c r="O133" s="206"/>
      <c r="P133" s="206"/>
      <c r="Q133" s="206"/>
      <c r="R133" s="206"/>
      <c r="S133" s="206"/>
      <c r="T133" s="207"/>
      <c r="AT133" s="208" t="s">
        <v>146</v>
      </c>
      <c r="AU133" s="208" t="s">
        <v>81</v>
      </c>
      <c r="AV133" s="12" t="s">
        <v>81</v>
      </c>
      <c r="AW133" s="12" t="s">
        <v>33</v>
      </c>
      <c r="AX133" s="12" t="s">
        <v>72</v>
      </c>
      <c r="AY133" s="208" t="s">
        <v>131</v>
      </c>
    </row>
    <row r="134" spans="2:65" s="1" customFormat="1" ht="16.5" customHeight="1">
      <c r="B134" s="34"/>
      <c r="C134" s="182" t="s">
        <v>7</v>
      </c>
      <c r="D134" s="182" t="s">
        <v>133</v>
      </c>
      <c r="E134" s="183" t="s">
        <v>234</v>
      </c>
      <c r="F134" s="184" t="s">
        <v>235</v>
      </c>
      <c r="G134" s="185" t="s">
        <v>229</v>
      </c>
      <c r="H134" s="186">
        <v>-10.1</v>
      </c>
      <c r="I134" s="187"/>
      <c r="J134" s="188">
        <f>ROUND(I134*H134,2)</f>
        <v>0</v>
      </c>
      <c r="K134" s="184" t="s">
        <v>137</v>
      </c>
      <c r="L134" s="38"/>
      <c r="M134" s="189" t="s">
        <v>19</v>
      </c>
      <c r="N134" s="190" t="s">
        <v>43</v>
      </c>
      <c r="O134" s="60"/>
      <c r="P134" s="191">
        <f>O134*H134</f>
        <v>0</v>
      </c>
      <c r="Q134" s="191">
        <v>0</v>
      </c>
      <c r="R134" s="191">
        <f>Q134*H134</f>
        <v>0</v>
      </c>
      <c r="S134" s="191">
        <v>0.04</v>
      </c>
      <c r="T134" s="192">
        <f>S134*H134</f>
        <v>-0.40399999999999997</v>
      </c>
      <c r="AR134" s="17" t="s">
        <v>138</v>
      </c>
      <c r="AT134" s="17" t="s">
        <v>133</v>
      </c>
      <c r="AU134" s="17" t="s">
        <v>81</v>
      </c>
      <c r="AY134" s="17" t="s">
        <v>131</v>
      </c>
      <c r="BE134" s="193">
        <f>IF(N134="základní",J134,0)</f>
        <v>0</v>
      </c>
      <c r="BF134" s="193">
        <f>IF(N134="snížená",J134,0)</f>
        <v>0</v>
      </c>
      <c r="BG134" s="193">
        <f>IF(N134="zákl. přenesená",J134,0)</f>
        <v>0</v>
      </c>
      <c r="BH134" s="193">
        <f>IF(N134="sníž. přenesená",J134,0)</f>
        <v>0</v>
      </c>
      <c r="BI134" s="193">
        <f>IF(N134="nulová",J134,0)</f>
        <v>0</v>
      </c>
      <c r="BJ134" s="17" t="s">
        <v>79</v>
      </c>
      <c r="BK134" s="193">
        <f>ROUND(I134*H134,2)</f>
        <v>0</v>
      </c>
      <c r="BL134" s="17" t="s">
        <v>138</v>
      </c>
      <c r="BM134" s="17" t="s">
        <v>236</v>
      </c>
    </row>
    <row r="135" spans="2:65" s="1" customFormat="1" ht="19.5">
      <c r="B135" s="34"/>
      <c r="C135" s="35"/>
      <c r="D135" s="194" t="s">
        <v>140</v>
      </c>
      <c r="E135" s="35"/>
      <c r="F135" s="195" t="s">
        <v>237</v>
      </c>
      <c r="G135" s="35"/>
      <c r="H135" s="35"/>
      <c r="I135" s="112"/>
      <c r="J135" s="35"/>
      <c r="K135" s="35"/>
      <c r="L135" s="38"/>
      <c r="M135" s="196"/>
      <c r="N135" s="60"/>
      <c r="O135" s="60"/>
      <c r="P135" s="60"/>
      <c r="Q135" s="60"/>
      <c r="R135" s="60"/>
      <c r="S135" s="60"/>
      <c r="T135" s="61"/>
      <c r="AT135" s="17" t="s">
        <v>140</v>
      </c>
      <c r="AU135" s="17" t="s">
        <v>81</v>
      </c>
    </row>
    <row r="136" spans="2:65" s="1" customFormat="1" ht="136.5">
      <c r="B136" s="34"/>
      <c r="C136" s="35"/>
      <c r="D136" s="194" t="s">
        <v>142</v>
      </c>
      <c r="E136" s="35"/>
      <c r="F136" s="197" t="s">
        <v>232</v>
      </c>
      <c r="G136" s="35"/>
      <c r="H136" s="35"/>
      <c r="I136" s="112"/>
      <c r="J136" s="35"/>
      <c r="K136" s="35"/>
      <c r="L136" s="38"/>
      <c r="M136" s="196"/>
      <c r="N136" s="60"/>
      <c r="O136" s="60"/>
      <c r="P136" s="60"/>
      <c r="Q136" s="60"/>
      <c r="R136" s="60"/>
      <c r="S136" s="60"/>
      <c r="T136" s="61"/>
      <c r="AT136" s="17" t="s">
        <v>142</v>
      </c>
      <c r="AU136" s="17" t="s">
        <v>81</v>
      </c>
    </row>
    <row r="137" spans="2:65" s="12" customFormat="1" ht="11.25">
      <c r="B137" s="198"/>
      <c r="C137" s="199"/>
      <c r="D137" s="194" t="s">
        <v>146</v>
      </c>
      <c r="E137" s="200" t="s">
        <v>19</v>
      </c>
      <c r="F137" s="201" t="s">
        <v>238</v>
      </c>
      <c r="G137" s="199"/>
      <c r="H137" s="202">
        <v>-10.1</v>
      </c>
      <c r="I137" s="203"/>
      <c r="J137" s="199"/>
      <c r="K137" s="199"/>
      <c r="L137" s="204"/>
      <c r="M137" s="205"/>
      <c r="N137" s="206"/>
      <c r="O137" s="206"/>
      <c r="P137" s="206"/>
      <c r="Q137" s="206"/>
      <c r="R137" s="206"/>
      <c r="S137" s="206"/>
      <c r="T137" s="207"/>
      <c r="AT137" s="208" t="s">
        <v>146</v>
      </c>
      <c r="AU137" s="208" t="s">
        <v>81</v>
      </c>
      <c r="AV137" s="12" t="s">
        <v>81</v>
      </c>
      <c r="AW137" s="12" t="s">
        <v>33</v>
      </c>
      <c r="AX137" s="12" t="s">
        <v>72</v>
      </c>
      <c r="AY137" s="208" t="s">
        <v>131</v>
      </c>
    </row>
    <row r="138" spans="2:65" s="11" customFormat="1" ht="22.9" customHeight="1">
      <c r="B138" s="166"/>
      <c r="C138" s="167"/>
      <c r="D138" s="168" t="s">
        <v>71</v>
      </c>
      <c r="E138" s="180" t="s">
        <v>199</v>
      </c>
      <c r="F138" s="180" t="s">
        <v>239</v>
      </c>
      <c r="G138" s="167"/>
      <c r="H138" s="167"/>
      <c r="I138" s="170"/>
      <c r="J138" s="181">
        <f>BK138</f>
        <v>0</v>
      </c>
      <c r="K138" s="167"/>
      <c r="L138" s="172"/>
      <c r="M138" s="173"/>
      <c r="N138" s="174"/>
      <c r="O138" s="174"/>
      <c r="P138" s="175">
        <f>SUM(P139:P150)</f>
        <v>0</v>
      </c>
      <c r="Q138" s="174"/>
      <c r="R138" s="175">
        <f>SUM(R139:R150)</f>
        <v>0</v>
      </c>
      <c r="S138" s="174"/>
      <c r="T138" s="176">
        <f>SUM(T139:T150)</f>
        <v>-0.81120000000000003</v>
      </c>
      <c r="AR138" s="177" t="s">
        <v>79</v>
      </c>
      <c r="AT138" s="178" t="s">
        <v>71</v>
      </c>
      <c r="AU138" s="178" t="s">
        <v>79</v>
      </c>
      <c r="AY138" s="177" t="s">
        <v>131</v>
      </c>
      <c r="BK138" s="179">
        <f>SUM(BK139:BK150)</f>
        <v>0</v>
      </c>
    </row>
    <row r="139" spans="2:65" s="1" customFormat="1" ht="16.5" customHeight="1">
      <c r="B139" s="34"/>
      <c r="C139" s="182" t="s">
        <v>240</v>
      </c>
      <c r="D139" s="182" t="s">
        <v>133</v>
      </c>
      <c r="E139" s="183" t="s">
        <v>241</v>
      </c>
      <c r="F139" s="184" t="s">
        <v>242</v>
      </c>
      <c r="G139" s="185" t="s">
        <v>229</v>
      </c>
      <c r="H139" s="186">
        <v>65.400000000000006</v>
      </c>
      <c r="I139" s="187"/>
      <c r="J139" s="188">
        <f>ROUND(I139*H139,2)</f>
        <v>0</v>
      </c>
      <c r="K139" s="184" t="s">
        <v>137</v>
      </c>
      <c r="L139" s="38"/>
      <c r="M139" s="189" t="s">
        <v>19</v>
      </c>
      <c r="N139" s="190" t="s">
        <v>43</v>
      </c>
      <c r="O139" s="60"/>
      <c r="P139" s="191">
        <f>O139*H139</f>
        <v>0</v>
      </c>
      <c r="Q139" s="191">
        <v>0</v>
      </c>
      <c r="R139" s="191">
        <f>Q139*H139</f>
        <v>0</v>
      </c>
      <c r="S139" s="191">
        <v>0</v>
      </c>
      <c r="T139" s="192">
        <f>S139*H139</f>
        <v>0</v>
      </c>
      <c r="AR139" s="17" t="s">
        <v>138</v>
      </c>
      <c r="AT139" s="17" t="s">
        <v>133</v>
      </c>
      <c r="AU139" s="17" t="s">
        <v>81</v>
      </c>
      <c r="AY139" s="17" t="s">
        <v>131</v>
      </c>
      <c r="BE139" s="193">
        <f>IF(N139="základní",J139,0)</f>
        <v>0</v>
      </c>
      <c r="BF139" s="193">
        <f>IF(N139="snížená",J139,0)</f>
        <v>0</v>
      </c>
      <c r="BG139" s="193">
        <f>IF(N139="zákl. přenesená",J139,0)</f>
        <v>0</v>
      </c>
      <c r="BH139" s="193">
        <f>IF(N139="sníž. přenesená",J139,0)</f>
        <v>0</v>
      </c>
      <c r="BI139" s="193">
        <f>IF(N139="nulová",J139,0)</f>
        <v>0</v>
      </c>
      <c r="BJ139" s="17" t="s">
        <v>79</v>
      </c>
      <c r="BK139" s="193">
        <f>ROUND(I139*H139,2)</f>
        <v>0</v>
      </c>
      <c r="BL139" s="17" t="s">
        <v>138</v>
      </c>
      <c r="BM139" s="17" t="s">
        <v>243</v>
      </c>
    </row>
    <row r="140" spans="2:65" s="1" customFormat="1" ht="11.25">
      <c r="B140" s="34"/>
      <c r="C140" s="35"/>
      <c r="D140" s="194" t="s">
        <v>140</v>
      </c>
      <c r="E140" s="35"/>
      <c r="F140" s="195" t="s">
        <v>244</v>
      </c>
      <c r="G140" s="35"/>
      <c r="H140" s="35"/>
      <c r="I140" s="112"/>
      <c r="J140" s="35"/>
      <c r="K140" s="35"/>
      <c r="L140" s="38"/>
      <c r="M140" s="196"/>
      <c r="N140" s="60"/>
      <c r="O140" s="60"/>
      <c r="P140" s="60"/>
      <c r="Q140" s="60"/>
      <c r="R140" s="60"/>
      <c r="S140" s="60"/>
      <c r="T140" s="61"/>
      <c r="AT140" s="17" t="s">
        <v>140</v>
      </c>
      <c r="AU140" s="17" t="s">
        <v>81</v>
      </c>
    </row>
    <row r="141" spans="2:65" s="1" customFormat="1" ht="29.25">
      <c r="B141" s="34"/>
      <c r="C141" s="35"/>
      <c r="D141" s="194" t="s">
        <v>142</v>
      </c>
      <c r="E141" s="35"/>
      <c r="F141" s="197" t="s">
        <v>245</v>
      </c>
      <c r="G141" s="35"/>
      <c r="H141" s="35"/>
      <c r="I141" s="112"/>
      <c r="J141" s="35"/>
      <c r="K141" s="35"/>
      <c r="L141" s="38"/>
      <c r="M141" s="196"/>
      <c r="N141" s="60"/>
      <c r="O141" s="60"/>
      <c r="P141" s="60"/>
      <c r="Q141" s="60"/>
      <c r="R141" s="60"/>
      <c r="S141" s="60"/>
      <c r="T141" s="61"/>
      <c r="AT141" s="17" t="s">
        <v>142</v>
      </c>
      <c r="AU141" s="17" t="s">
        <v>81</v>
      </c>
    </row>
    <row r="142" spans="2:65" s="12" customFormat="1" ht="11.25">
      <c r="B142" s="198"/>
      <c r="C142" s="199"/>
      <c r="D142" s="194" t="s">
        <v>146</v>
      </c>
      <c r="E142" s="200" t="s">
        <v>19</v>
      </c>
      <c r="F142" s="201" t="s">
        <v>246</v>
      </c>
      <c r="G142" s="199"/>
      <c r="H142" s="202">
        <v>65.400000000000006</v>
      </c>
      <c r="I142" s="203"/>
      <c r="J142" s="199"/>
      <c r="K142" s="199"/>
      <c r="L142" s="204"/>
      <c r="M142" s="205"/>
      <c r="N142" s="206"/>
      <c r="O142" s="206"/>
      <c r="P142" s="206"/>
      <c r="Q142" s="206"/>
      <c r="R142" s="206"/>
      <c r="S142" s="206"/>
      <c r="T142" s="207"/>
      <c r="AT142" s="208" t="s">
        <v>146</v>
      </c>
      <c r="AU142" s="208" t="s">
        <v>81</v>
      </c>
      <c r="AV142" s="12" t="s">
        <v>81</v>
      </c>
      <c r="AW142" s="12" t="s">
        <v>33</v>
      </c>
      <c r="AX142" s="12" t="s">
        <v>72</v>
      </c>
      <c r="AY142" s="208" t="s">
        <v>131</v>
      </c>
    </row>
    <row r="143" spans="2:65" s="1" customFormat="1" ht="16.5" customHeight="1">
      <c r="B143" s="34"/>
      <c r="C143" s="182" t="s">
        <v>247</v>
      </c>
      <c r="D143" s="182" t="s">
        <v>133</v>
      </c>
      <c r="E143" s="183" t="s">
        <v>248</v>
      </c>
      <c r="F143" s="184" t="s">
        <v>249</v>
      </c>
      <c r="G143" s="185" t="s">
        <v>229</v>
      </c>
      <c r="H143" s="186">
        <v>4.7</v>
      </c>
      <c r="I143" s="187"/>
      <c r="J143" s="188">
        <f>ROUND(I143*H143,2)</f>
        <v>0</v>
      </c>
      <c r="K143" s="184" t="s">
        <v>137</v>
      </c>
      <c r="L143" s="38"/>
      <c r="M143" s="189" t="s">
        <v>19</v>
      </c>
      <c r="N143" s="190" t="s">
        <v>43</v>
      </c>
      <c r="O143" s="60"/>
      <c r="P143" s="191">
        <f>O143*H143</f>
        <v>0</v>
      </c>
      <c r="Q143" s="191">
        <v>0</v>
      </c>
      <c r="R143" s="191">
        <f>Q143*H143</f>
        <v>0</v>
      </c>
      <c r="S143" s="191">
        <v>0</v>
      </c>
      <c r="T143" s="192">
        <f>S143*H143</f>
        <v>0</v>
      </c>
      <c r="AR143" s="17" t="s">
        <v>138</v>
      </c>
      <c r="AT143" s="17" t="s">
        <v>133</v>
      </c>
      <c r="AU143" s="17" t="s">
        <v>81</v>
      </c>
      <c r="AY143" s="17" t="s">
        <v>131</v>
      </c>
      <c r="BE143" s="193">
        <f>IF(N143="základní",J143,0)</f>
        <v>0</v>
      </c>
      <c r="BF143" s="193">
        <f>IF(N143="snížená",J143,0)</f>
        <v>0</v>
      </c>
      <c r="BG143" s="193">
        <f>IF(N143="zákl. přenesená",J143,0)</f>
        <v>0</v>
      </c>
      <c r="BH143" s="193">
        <f>IF(N143="sníž. přenesená",J143,0)</f>
        <v>0</v>
      </c>
      <c r="BI143" s="193">
        <f>IF(N143="nulová",J143,0)</f>
        <v>0</v>
      </c>
      <c r="BJ143" s="17" t="s">
        <v>79</v>
      </c>
      <c r="BK143" s="193">
        <f>ROUND(I143*H143,2)</f>
        <v>0</v>
      </c>
      <c r="BL143" s="17" t="s">
        <v>138</v>
      </c>
      <c r="BM143" s="17" t="s">
        <v>250</v>
      </c>
    </row>
    <row r="144" spans="2:65" s="1" customFormat="1" ht="11.25">
      <c r="B144" s="34"/>
      <c r="C144" s="35"/>
      <c r="D144" s="194" t="s">
        <v>140</v>
      </c>
      <c r="E144" s="35"/>
      <c r="F144" s="195" t="s">
        <v>251</v>
      </c>
      <c r="G144" s="35"/>
      <c r="H144" s="35"/>
      <c r="I144" s="112"/>
      <c r="J144" s="35"/>
      <c r="K144" s="35"/>
      <c r="L144" s="38"/>
      <c r="M144" s="196"/>
      <c r="N144" s="60"/>
      <c r="O144" s="60"/>
      <c r="P144" s="60"/>
      <c r="Q144" s="60"/>
      <c r="R144" s="60"/>
      <c r="S144" s="60"/>
      <c r="T144" s="61"/>
      <c r="AT144" s="17" t="s">
        <v>140</v>
      </c>
      <c r="AU144" s="17" t="s">
        <v>81</v>
      </c>
    </row>
    <row r="145" spans="2:65" s="1" customFormat="1" ht="39">
      <c r="B145" s="34"/>
      <c r="C145" s="35"/>
      <c r="D145" s="194" t="s">
        <v>142</v>
      </c>
      <c r="E145" s="35"/>
      <c r="F145" s="197" t="s">
        <v>252</v>
      </c>
      <c r="G145" s="35"/>
      <c r="H145" s="35"/>
      <c r="I145" s="112"/>
      <c r="J145" s="35"/>
      <c r="K145" s="35"/>
      <c r="L145" s="38"/>
      <c r="M145" s="196"/>
      <c r="N145" s="60"/>
      <c r="O145" s="60"/>
      <c r="P145" s="60"/>
      <c r="Q145" s="60"/>
      <c r="R145" s="60"/>
      <c r="S145" s="60"/>
      <c r="T145" s="61"/>
      <c r="AT145" s="17" t="s">
        <v>142</v>
      </c>
      <c r="AU145" s="17" t="s">
        <v>81</v>
      </c>
    </row>
    <row r="146" spans="2:65" s="12" customFormat="1" ht="11.25">
      <c r="B146" s="198"/>
      <c r="C146" s="199"/>
      <c r="D146" s="194" t="s">
        <v>146</v>
      </c>
      <c r="E146" s="200" t="s">
        <v>19</v>
      </c>
      <c r="F146" s="201" t="s">
        <v>253</v>
      </c>
      <c r="G146" s="199"/>
      <c r="H146" s="202">
        <v>4.7</v>
      </c>
      <c r="I146" s="203"/>
      <c r="J146" s="199"/>
      <c r="K146" s="199"/>
      <c r="L146" s="204"/>
      <c r="M146" s="205"/>
      <c r="N146" s="206"/>
      <c r="O146" s="206"/>
      <c r="P146" s="206"/>
      <c r="Q146" s="206"/>
      <c r="R146" s="206"/>
      <c r="S146" s="206"/>
      <c r="T146" s="207"/>
      <c r="AT146" s="208" t="s">
        <v>146</v>
      </c>
      <c r="AU146" s="208" t="s">
        <v>81</v>
      </c>
      <c r="AV146" s="12" t="s">
        <v>81</v>
      </c>
      <c r="AW146" s="12" t="s">
        <v>33</v>
      </c>
      <c r="AX146" s="12" t="s">
        <v>72</v>
      </c>
      <c r="AY146" s="208" t="s">
        <v>131</v>
      </c>
    </row>
    <row r="147" spans="2:65" s="1" customFormat="1" ht="16.5" customHeight="1">
      <c r="B147" s="34"/>
      <c r="C147" s="182" t="s">
        <v>254</v>
      </c>
      <c r="D147" s="182" t="s">
        <v>133</v>
      </c>
      <c r="E147" s="183" t="s">
        <v>255</v>
      </c>
      <c r="F147" s="184" t="s">
        <v>256</v>
      </c>
      <c r="G147" s="185" t="s">
        <v>136</v>
      </c>
      <c r="H147" s="186">
        <v>-0.312</v>
      </c>
      <c r="I147" s="187"/>
      <c r="J147" s="188">
        <f>ROUND(I147*H147,2)</f>
        <v>0</v>
      </c>
      <c r="K147" s="184" t="s">
        <v>137</v>
      </c>
      <c r="L147" s="38"/>
      <c r="M147" s="189" t="s">
        <v>19</v>
      </c>
      <c r="N147" s="190" t="s">
        <v>43</v>
      </c>
      <c r="O147" s="60"/>
      <c r="P147" s="191">
        <f>O147*H147</f>
        <v>0</v>
      </c>
      <c r="Q147" s="191">
        <v>0</v>
      </c>
      <c r="R147" s="191">
        <f>Q147*H147</f>
        <v>0</v>
      </c>
      <c r="S147" s="191">
        <v>2.6</v>
      </c>
      <c r="T147" s="192">
        <f>S147*H147</f>
        <v>-0.81120000000000003</v>
      </c>
      <c r="AR147" s="17" t="s">
        <v>138</v>
      </c>
      <c r="AT147" s="17" t="s">
        <v>133</v>
      </c>
      <c r="AU147" s="17" t="s">
        <v>81</v>
      </c>
      <c r="AY147" s="17" t="s">
        <v>131</v>
      </c>
      <c r="BE147" s="193">
        <f>IF(N147="základní",J147,0)</f>
        <v>0</v>
      </c>
      <c r="BF147" s="193">
        <f>IF(N147="snížená",J147,0)</f>
        <v>0</v>
      </c>
      <c r="BG147" s="193">
        <f>IF(N147="zákl. přenesená",J147,0)</f>
        <v>0</v>
      </c>
      <c r="BH147" s="193">
        <f>IF(N147="sníž. přenesená",J147,0)</f>
        <v>0</v>
      </c>
      <c r="BI147" s="193">
        <f>IF(N147="nulová",J147,0)</f>
        <v>0</v>
      </c>
      <c r="BJ147" s="17" t="s">
        <v>79</v>
      </c>
      <c r="BK147" s="193">
        <f>ROUND(I147*H147,2)</f>
        <v>0</v>
      </c>
      <c r="BL147" s="17" t="s">
        <v>138</v>
      </c>
      <c r="BM147" s="17" t="s">
        <v>257</v>
      </c>
    </row>
    <row r="148" spans="2:65" s="1" customFormat="1" ht="11.25">
      <c r="B148" s="34"/>
      <c r="C148" s="35"/>
      <c r="D148" s="194" t="s">
        <v>140</v>
      </c>
      <c r="E148" s="35"/>
      <c r="F148" s="195" t="s">
        <v>258</v>
      </c>
      <c r="G148" s="35"/>
      <c r="H148" s="35"/>
      <c r="I148" s="112"/>
      <c r="J148" s="35"/>
      <c r="K148" s="35"/>
      <c r="L148" s="38"/>
      <c r="M148" s="196"/>
      <c r="N148" s="60"/>
      <c r="O148" s="60"/>
      <c r="P148" s="60"/>
      <c r="Q148" s="60"/>
      <c r="R148" s="60"/>
      <c r="S148" s="60"/>
      <c r="T148" s="61"/>
      <c r="AT148" s="17" t="s">
        <v>140</v>
      </c>
      <c r="AU148" s="17" t="s">
        <v>81</v>
      </c>
    </row>
    <row r="149" spans="2:65" s="1" customFormat="1" ht="48.75">
      <c r="B149" s="34"/>
      <c r="C149" s="35"/>
      <c r="D149" s="194" t="s">
        <v>142</v>
      </c>
      <c r="E149" s="35"/>
      <c r="F149" s="197" t="s">
        <v>259</v>
      </c>
      <c r="G149" s="35"/>
      <c r="H149" s="35"/>
      <c r="I149" s="112"/>
      <c r="J149" s="35"/>
      <c r="K149" s="35"/>
      <c r="L149" s="38"/>
      <c r="M149" s="196"/>
      <c r="N149" s="60"/>
      <c r="O149" s="60"/>
      <c r="P149" s="60"/>
      <c r="Q149" s="60"/>
      <c r="R149" s="60"/>
      <c r="S149" s="60"/>
      <c r="T149" s="61"/>
      <c r="AT149" s="17" t="s">
        <v>142</v>
      </c>
      <c r="AU149" s="17" t="s">
        <v>81</v>
      </c>
    </row>
    <row r="150" spans="2:65" s="12" customFormat="1" ht="22.5">
      <c r="B150" s="198"/>
      <c r="C150" s="199"/>
      <c r="D150" s="194" t="s">
        <v>146</v>
      </c>
      <c r="E150" s="200" t="s">
        <v>19</v>
      </c>
      <c r="F150" s="201" t="s">
        <v>260</v>
      </c>
      <c r="G150" s="199"/>
      <c r="H150" s="202">
        <v>-0.312</v>
      </c>
      <c r="I150" s="203"/>
      <c r="J150" s="199"/>
      <c r="K150" s="199"/>
      <c r="L150" s="204"/>
      <c r="M150" s="205"/>
      <c r="N150" s="206"/>
      <c r="O150" s="206"/>
      <c r="P150" s="206"/>
      <c r="Q150" s="206"/>
      <c r="R150" s="206"/>
      <c r="S150" s="206"/>
      <c r="T150" s="207"/>
      <c r="AT150" s="208" t="s">
        <v>146</v>
      </c>
      <c r="AU150" s="208" t="s">
        <v>81</v>
      </c>
      <c r="AV150" s="12" t="s">
        <v>81</v>
      </c>
      <c r="AW150" s="12" t="s">
        <v>33</v>
      </c>
      <c r="AX150" s="12" t="s">
        <v>72</v>
      </c>
      <c r="AY150" s="208" t="s">
        <v>131</v>
      </c>
    </row>
    <row r="151" spans="2:65" s="11" customFormat="1" ht="22.9" customHeight="1">
      <c r="B151" s="166"/>
      <c r="C151" s="167"/>
      <c r="D151" s="168" t="s">
        <v>71</v>
      </c>
      <c r="E151" s="180" t="s">
        <v>261</v>
      </c>
      <c r="F151" s="180" t="s">
        <v>262</v>
      </c>
      <c r="G151" s="167"/>
      <c r="H151" s="167"/>
      <c r="I151" s="170"/>
      <c r="J151" s="181">
        <f>BK151</f>
        <v>0</v>
      </c>
      <c r="K151" s="167"/>
      <c r="L151" s="172"/>
      <c r="M151" s="173"/>
      <c r="N151" s="174"/>
      <c r="O151" s="174"/>
      <c r="P151" s="175">
        <f>SUM(P152:P207)</f>
        <v>0</v>
      </c>
      <c r="Q151" s="174"/>
      <c r="R151" s="175">
        <f>SUM(R152:R207)</f>
        <v>0</v>
      </c>
      <c r="S151" s="174"/>
      <c r="T151" s="176">
        <f>SUM(T152:T207)</f>
        <v>0</v>
      </c>
      <c r="AR151" s="177" t="s">
        <v>79</v>
      </c>
      <c r="AT151" s="178" t="s">
        <v>71</v>
      </c>
      <c r="AU151" s="178" t="s">
        <v>79</v>
      </c>
      <c r="AY151" s="177" t="s">
        <v>131</v>
      </c>
      <c r="BK151" s="179">
        <f>SUM(BK152:BK207)</f>
        <v>0</v>
      </c>
    </row>
    <row r="152" spans="2:65" s="1" customFormat="1" ht="16.5" customHeight="1">
      <c r="B152" s="34"/>
      <c r="C152" s="182" t="s">
        <v>263</v>
      </c>
      <c r="D152" s="182" t="s">
        <v>133</v>
      </c>
      <c r="E152" s="183" t="s">
        <v>264</v>
      </c>
      <c r="F152" s="184" t="s">
        <v>265</v>
      </c>
      <c r="G152" s="185" t="s">
        <v>154</v>
      </c>
      <c r="H152" s="186">
        <v>-10.92</v>
      </c>
      <c r="I152" s="187"/>
      <c r="J152" s="188">
        <f>ROUND(I152*H152,2)</f>
        <v>0</v>
      </c>
      <c r="K152" s="184" t="s">
        <v>137</v>
      </c>
      <c r="L152" s="38"/>
      <c r="M152" s="189" t="s">
        <v>19</v>
      </c>
      <c r="N152" s="190" t="s">
        <v>43</v>
      </c>
      <c r="O152" s="60"/>
      <c r="P152" s="191">
        <f>O152*H152</f>
        <v>0</v>
      </c>
      <c r="Q152" s="191">
        <v>0</v>
      </c>
      <c r="R152" s="191">
        <f>Q152*H152</f>
        <v>0</v>
      </c>
      <c r="S152" s="191">
        <v>0</v>
      </c>
      <c r="T152" s="192">
        <f>S152*H152</f>
        <v>0</v>
      </c>
      <c r="AR152" s="17" t="s">
        <v>138</v>
      </c>
      <c r="AT152" s="17" t="s">
        <v>133</v>
      </c>
      <c r="AU152" s="17" t="s">
        <v>81</v>
      </c>
      <c r="AY152" s="17" t="s">
        <v>131</v>
      </c>
      <c r="BE152" s="193">
        <f>IF(N152="základní",J152,0)</f>
        <v>0</v>
      </c>
      <c r="BF152" s="193">
        <f>IF(N152="snížená",J152,0)</f>
        <v>0</v>
      </c>
      <c r="BG152" s="193">
        <f>IF(N152="zákl. přenesená",J152,0)</f>
        <v>0</v>
      </c>
      <c r="BH152" s="193">
        <f>IF(N152="sníž. přenesená",J152,0)</f>
        <v>0</v>
      </c>
      <c r="BI152" s="193">
        <f>IF(N152="nulová",J152,0)</f>
        <v>0</v>
      </c>
      <c r="BJ152" s="17" t="s">
        <v>79</v>
      </c>
      <c r="BK152" s="193">
        <f>ROUND(I152*H152,2)</f>
        <v>0</v>
      </c>
      <c r="BL152" s="17" t="s">
        <v>138</v>
      </c>
      <c r="BM152" s="17" t="s">
        <v>266</v>
      </c>
    </row>
    <row r="153" spans="2:65" s="1" customFormat="1" ht="11.25">
      <c r="B153" s="34"/>
      <c r="C153" s="35"/>
      <c r="D153" s="194" t="s">
        <v>140</v>
      </c>
      <c r="E153" s="35"/>
      <c r="F153" s="195" t="s">
        <v>267</v>
      </c>
      <c r="G153" s="35"/>
      <c r="H153" s="35"/>
      <c r="I153" s="112"/>
      <c r="J153" s="35"/>
      <c r="K153" s="35"/>
      <c r="L153" s="38"/>
      <c r="M153" s="196"/>
      <c r="N153" s="60"/>
      <c r="O153" s="60"/>
      <c r="P153" s="60"/>
      <c r="Q153" s="60"/>
      <c r="R153" s="60"/>
      <c r="S153" s="60"/>
      <c r="T153" s="61"/>
      <c r="AT153" s="17" t="s">
        <v>140</v>
      </c>
      <c r="AU153" s="17" t="s">
        <v>81</v>
      </c>
    </row>
    <row r="154" spans="2:65" s="1" customFormat="1" ht="58.5">
      <c r="B154" s="34"/>
      <c r="C154" s="35"/>
      <c r="D154" s="194" t="s">
        <v>142</v>
      </c>
      <c r="E154" s="35"/>
      <c r="F154" s="197" t="s">
        <v>268</v>
      </c>
      <c r="G154" s="35"/>
      <c r="H154" s="35"/>
      <c r="I154" s="112"/>
      <c r="J154" s="35"/>
      <c r="K154" s="35"/>
      <c r="L154" s="38"/>
      <c r="M154" s="196"/>
      <c r="N154" s="60"/>
      <c r="O154" s="60"/>
      <c r="P154" s="60"/>
      <c r="Q154" s="60"/>
      <c r="R154" s="60"/>
      <c r="S154" s="60"/>
      <c r="T154" s="61"/>
      <c r="AT154" s="17" t="s">
        <v>142</v>
      </c>
      <c r="AU154" s="17" t="s">
        <v>81</v>
      </c>
    </row>
    <row r="155" spans="2:65" s="13" customFormat="1" ht="11.25">
      <c r="B155" s="212"/>
      <c r="C155" s="213"/>
      <c r="D155" s="194" t="s">
        <v>146</v>
      </c>
      <c r="E155" s="214" t="s">
        <v>19</v>
      </c>
      <c r="F155" s="215" t="s">
        <v>269</v>
      </c>
      <c r="G155" s="213"/>
      <c r="H155" s="214" t="s">
        <v>19</v>
      </c>
      <c r="I155" s="216"/>
      <c r="J155" s="213"/>
      <c r="K155" s="213"/>
      <c r="L155" s="217"/>
      <c r="M155" s="218"/>
      <c r="N155" s="219"/>
      <c r="O155" s="219"/>
      <c r="P155" s="219"/>
      <c r="Q155" s="219"/>
      <c r="R155" s="219"/>
      <c r="S155" s="219"/>
      <c r="T155" s="220"/>
      <c r="AT155" s="221" t="s">
        <v>146</v>
      </c>
      <c r="AU155" s="221" t="s">
        <v>81</v>
      </c>
      <c r="AV155" s="13" t="s">
        <v>79</v>
      </c>
      <c r="AW155" s="13" t="s">
        <v>33</v>
      </c>
      <c r="AX155" s="13" t="s">
        <v>72</v>
      </c>
      <c r="AY155" s="221" t="s">
        <v>131</v>
      </c>
    </row>
    <row r="156" spans="2:65" s="12" customFormat="1" ht="11.25">
      <c r="B156" s="198"/>
      <c r="C156" s="199"/>
      <c r="D156" s="194" t="s">
        <v>146</v>
      </c>
      <c r="E156" s="200" t="s">
        <v>19</v>
      </c>
      <c r="F156" s="201" t="s">
        <v>270</v>
      </c>
      <c r="G156" s="199"/>
      <c r="H156" s="202">
        <v>-8.1120000000000001</v>
      </c>
      <c r="I156" s="203"/>
      <c r="J156" s="199"/>
      <c r="K156" s="199"/>
      <c r="L156" s="204"/>
      <c r="M156" s="205"/>
      <c r="N156" s="206"/>
      <c r="O156" s="206"/>
      <c r="P156" s="206"/>
      <c r="Q156" s="206"/>
      <c r="R156" s="206"/>
      <c r="S156" s="206"/>
      <c r="T156" s="207"/>
      <c r="AT156" s="208" t="s">
        <v>146</v>
      </c>
      <c r="AU156" s="208" t="s">
        <v>81</v>
      </c>
      <c r="AV156" s="12" t="s">
        <v>81</v>
      </c>
      <c r="AW156" s="12" t="s">
        <v>33</v>
      </c>
      <c r="AX156" s="12" t="s">
        <v>72</v>
      </c>
      <c r="AY156" s="208" t="s">
        <v>131</v>
      </c>
    </row>
    <row r="157" spans="2:65" s="12" customFormat="1" ht="11.25">
      <c r="B157" s="198"/>
      <c r="C157" s="199"/>
      <c r="D157" s="194" t="s">
        <v>146</v>
      </c>
      <c r="E157" s="200" t="s">
        <v>19</v>
      </c>
      <c r="F157" s="201" t="s">
        <v>271</v>
      </c>
      <c r="G157" s="199"/>
      <c r="H157" s="202">
        <v>-2.8079999999999998</v>
      </c>
      <c r="I157" s="203"/>
      <c r="J157" s="199"/>
      <c r="K157" s="199"/>
      <c r="L157" s="204"/>
      <c r="M157" s="205"/>
      <c r="N157" s="206"/>
      <c r="O157" s="206"/>
      <c r="P157" s="206"/>
      <c r="Q157" s="206"/>
      <c r="R157" s="206"/>
      <c r="S157" s="206"/>
      <c r="T157" s="207"/>
      <c r="AT157" s="208" t="s">
        <v>146</v>
      </c>
      <c r="AU157" s="208" t="s">
        <v>81</v>
      </c>
      <c r="AV157" s="12" t="s">
        <v>81</v>
      </c>
      <c r="AW157" s="12" t="s">
        <v>33</v>
      </c>
      <c r="AX157" s="12" t="s">
        <v>72</v>
      </c>
      <c r="AY157" s="208" t="s">
        <v>131</v>
      </c>
    </row>
    <row r="158" spans="2:65" s="1" customFormat="1" ht="16.5" customHeight="1">
      <c r="B158" s="34"/>
      <c r="C158" s="182" t="s">
        <v>272</v>
      </c>
      <c r="D158" s="182" t="s">
        <v>133</v>
      </c>
      <c r="E158" s="183" t="s">
        <v>264</v>
      </c>
      <c r="F158" s="184" t="s">
        <v>265</v>
      </c>
      <c r="G158" s="185" t="s">
        <v>154</v>
      </c>
      <c r="H158" s="186">
        <v>13.08</v>
      </c>
      <c r="I158" s="187"/>
      <c r="J158" s="188">
        <f>ROUND(I158*H158,2)</f>
        <v>0</v>
      </c>
      <c r="K158" s="184" t="s">
        <v>137</v>
      </c>
      <c r="L158" s="38"/>
      <c r="M158" s="189" t="s">
        <v>19</v>
      </c>
      <c r="N158" s="190" t="s">
        <v>43</v>
      </c>
      <c r="O158" s="60"/>
      <c r="P158" s="191">
        <f>O158*H158</f>
        <v>0</v>
      </c>
      <c r="Q158" s="191">
        <v>0</v>
      </c>
      <c r="R158" s="191">
        <f>Q158*H158</f>
        <v>0</v>
      </c>
      <c r="S158" s="191">
        <v>0</v>
      </c>
      <c r="T158" s="192">
        <f>S158*H158</f>
        <v>0</v>
      </c>
      <c r="AR158" s="17" t="s">
        <v>138</v>
      </c>
      <c r="AT158" s="17" t="s">
        <v>133</v>
      </c>
      <c r="AU158" s="17" t="s">
        <v>81</v>
      </c>
      <c r="AY158" s="17" t="s">
        <v>131</v>
      </c>
      <c r="BE158" s="193">
        <f>IF(N158="základní",J158,0)</f>
        <v>0</v>
      </c>
      <c r="BF158" s="193">
        <f>IF(N158="snížená",J158,0)</f>
        <v>0</v>
      </c>
      <c r="BG158" s="193">
        <f>IF(N158="zákl. přenesená",J158,0)</f>
        <v>0</v>
      </c>
      <c r="BH158" s="193">
        <f>IF(N158="sníž. přenesená",J158,0)</f>
        <v>0</v>
      </c>
      <c r="BI158" s="193">
        <f>IF(N158="nulová",J158,0)</f>
        <v>0</v>
      </c>
      <c r="BJ158" s="17" t="s">
        <v>79</v>
      </c>
      <c r="BK158" s="193">
        <f>ROUND(I158*H158,2)</f>
        <v>0</v>
      </c>
      <c r="BL158" s="17" t="s">
        <v>138</v>
      </c>
      <c r="BM158" s="17" t="s">
        <v>273</v>
      </c>
    </row>
    <row r="159" spans="2:65" s="1" customFormat="1" ht="11.25">
      <c r="B159" s="34"/>
      <c r="C159" s="35"/>
      <c r="D159" s="194" t="s">
        <v>140</v>
      </c>
      <c r="E159" s="35"/>
      <c r="F159" s="195" t="s">
        <v>267</v>
      </c>
      <c r="G159" s="35"/>
      <c r="H159" s="35"/>
      <c r="I159" s="112"/>
      <c r="J159" s="35"/>
      <c r="K159" s="35"/>
      <c r="L159" s="38"/>
      <c r="M159" s="196"/>
      <c r="N159" s="60"/>
      <c r="O159" s="60"/>
      <c r="P159" s="60"/>
      <c r="Q159" s="60"/>
      <c r="R159" s="60"/>
      <c r="S159" s="60"/>
      <c r="T159" s="61"/>
      <c r="AT159" s="17" t="s">
        <v>140</v>
      </c>
      <c r="AU159" s="17" t="s">
        <v>81</v>
      </c>
    </row>
    <row r="160" spans="2:65" s="1" customFormat="1" ht="58.5">
      <c r="B160" s="34"/>
      <c r="C160" s="35"/>
      <c r="D160" s="194" t="s">
        <v>142</v>
      </c>
      <c r="E160" s="35"/>
      <c r="F160" s="197" t="s">
        <v>268</v>
      </c>
      <c r="G160" s="35"/>
      <c r="H160" s="35"/>
      <c r="I160" s="112"/>
      <c r="J160" s="35"/>
      <c r="K160" s="35"/>
      <c r="L160" s="38"/>
      <c r="M160" s="196"/>
      <c r="N160" s="60"/>
      <c r="O160" s="60"/>
      <c r="P160" s="60"/>
      <c r="Q160" s="60"/>
      <c r="R160" s="60"/>
      <c r="S160" s="60"/>
      <c r="T160" s="61"/>
      <c r="AT160" s="17" t="s">
        <v>142</v>
      </c>
      <c r="AU160" s="17" t="s">
        <v>81</v>
      </c>
    </row>
    <row r="161" spans="2:65" s="13" customFormat="1" ht="11.25">
      <c r="B161" s="212"/>
      <c r="C161" s="213"/>
      <c r="D161" s="194" t="s">
        <v>146</v>
      </c>
      <c r="E161" s="214" t="s">
        <v>19</v>
      </c>
      <c r="F161" s="215" t="s">
        <v>274</v>
      </c>
      <c r="G161" s="213"/>
      <c r="H161" s="214" t="s">
        <v>19</v>
      </c>
      <c r="I161" s="216"/>
      <c r="J161" s="213"/>
      <c r="K161" s="213"/>
      <c r="L161" s="217"/>
      <c r="M161" s="218"/>
      <c r="N161" s="219"/>
      <c r="O161" s="219"/>
      <c r="P161" s="219"/>
      <c r="Q161" s="219"/>
      <c r="R161" s="219"/>
      <c r="S161" s="219"/>
      <c r="T161" s="220"/>
      <c r="AT161" s="221" t="s">
        <v>146</v>
      </c>
      <c r="AU161" s="221" t="s">
        <v>81</v>
      </c>
      <c r="AV161" s="13" t="s">
        <v>79</v>
      </c>
      <c r="AW161" s="13" t="s">
        <v>33</v>
      </c>
      <c r="AX161" s="13" t="s">
        <v>72</v>
      </c>
      <c r="AY161" s="221" t="s">
        <v>131</v>
      </c>
    </row>
    <row r="162" spans="2:65" s="12" customFormat="1" ht="11.25">
      <c r="B162" s="198"/>
      <c r="C162" s="199"/>
      <c r="D162" s="194" t="s">
        <v>146</v>
      </c>
      <c r="E162" s="200" t="s">
        <v>19</v>
      </c>
      <c r="F162" s="201" t="s">
        <v>275</v>
      </c>
      <c r="G162" s="199"/>
      <c r="H162" s="202">
        <v>13.08</v>
      </c>
      <c r="I162" s="203"/>
      <c r="J162" s="199"/>
      <c r="K162" s="199"/>
      <c r="L162" s="204"/>
      <c r="M162" s="205"/>
      <c r="N162" s="206"/>
      <c r="O162" s="206"/>
      <c r="P162" s="206"/>
      <c r="Q162" s="206"/>
      <c r="R162" s="206"/>
      <c r="S162" s="206"/>
      <c r="T162" s="207"/>
      <c r="AT162" s="208" t="s">
        <v>146</v>
      </c>
      <c r="AU162" s="208" t="s">
        <v>81</v>
      </c>
      <c r="AV162" s="12" t="s">
        <v>81</v>
      </c>
      <c r="AW162" s="12" t="s">
        <v>33</v>
      </c>
      <c r="AX162" s="12" t="s">
        <v>72</v>
      </c>
      <c r="AY162" s="208" t="s">
        <v>131</v>
      </c>
    </row>
    <row r="163" spans="2:65" s="1" customFormat="1" ht="16.5" customHeight="1">
      <c r="B163" s="34"/>
      <c r="C163" s="182" t="s">
        <v>276</v>
      </c>
      <c r="D163" s="182" t="s">
        <v>133</v>
      </c>
      <c r="E163" s="183" t="s">
        <v>277</v>
      </c>
      <c r="F163" s="184" t="s">
        <v>278</v>
      </c>
      <c r="G163" s="185" t="s">
        <v>154</v>
      </c>
      <c r="H163" s="186">
        <v>-11.204000000000001</v>
      </c>
      <c r="I163" s="187"/>
      <c r="J163" s="188">
        <f>ROUND(I163*H163,2)</f>
        <v>0</v>
      </c>
      <c r="K163" s="184" t="s">
        <v>19</v>
      </c>
      <c r="L163" s="38"/>
      <c r="M163" s="189" t="s">
        <v>19</v>
      </c>
      <c r="N163" s="190" t="s">
        <v>43</v>
      </c>
      <c r="O163" s="60"/>
      <c r="P163" s="191">
        <f>O163*H163</f>
        <v>0</v>
      </c>
      <c r="Q163" s="191">
        <v>0</v>
      </c>
      <c r="R163" s="191">
        <f>Q163*H163</f>
        <v>0</v>
      </c>
      <c r="S163" s="191">
        <v>0</v>
      </c>
      <c r="T163" s="192">
        <f>S163*H163</f>
        <v>0</v>
      </c>
      <c r="AR163" s="17" t="s">
        <v>138</v>
      </c>
      <c r="AT163" s="17" t="s">
        <v>133</v>
      </c>
      <c r="AU163" s="17" t="s">
        <v>81</v>
      </c>
      <c r="AY163" s="17" t="s">
        <v>131</v>
      </c>
      <c r="BE163" s="193">
        <f>IF(N163="základní",J163,0)</f>
        <v>0</v>
      </c>
      <c r="BF163" s="193">
        <f>IF(N163="snížená",J163,0)</f>
        <v>0</v>
      </c>
      <c r="BG163" s="193">
        <f>IF(N163="zákl. přenesená",J163,0)</f>
        <v>0</v>
      </c>
      <c r="BH163" s="193">
        <f>IF(N163="sníž. přenesená",J163,0)</f>
        <v>0</v>
      </c>
      <c r="BI163" s="193">
        <f>IF(N163="nulová",J163,0)</f>
        <v>0</v>
      </c>
      <c r="BJ163" s="17" t="s">
        <v>79</v>
      </c>
      <c r="BK163" s="193">
        <f>ROUND(I163*H163,2)</f>
        <v>0</v>
      </c>
      <c r="BL163" s="17" t="s">
        <v>138</v>
      </c>
      <c r="BM163" s="17" t="s">
        <v>279</v>
      </c>
    </row>
    <row r="164" spans="2:65" s="1" customFormat="1" ht="19.5">
      <c r="B164" s="34"/>
      <c r="C164" s="35"/>
      <c r="D164" s="194" t="s">
        <v>140</v>
      </c>
      <c r="E164" s="35"/>
      <c r="F164" s="195" t="s">
        <v>280</v>
      </c>
      <c r="G164" s="35"/>
      <c r="H164" s="35"/>
      <c r="I164" s="112"/>
      <c r="J164" s="35"/>
      <c r="K164" s="35"/>
      <c r="L164" s="38"/>
      <c r="M164" s="196"/>
      <c r="N164" s="60"/>
      <c r="O164" s="60"/>
      <c r="P164" s="60"/>
      <c r="Q164" s="60"/>
      <c r="R164" s="60"/>
      <c r="S164" s="60"/>
      <c r="T164" s="61"/>
      <c r="AT164" s="17" t="s">
        <v>140</v>
      </c>
      <c r="AU164" s="17" t="s">
        <v>81</v>
      </c>
    </row>
    <row r="165" spans="2:65" s="1" customFormat="1" ht="87.75">
      <c r="B165" s="34"/>
      <c r="C165" s="35"/>
      <c r="D165" s="194" t="s">
        <v>142</v>
      </c>
      <c r="E165" s="35"/>
      <c r="F165" s="197" t="s">
        <v>281</v>
      </c>
      <c r="G165" s="35"/>
      <c r="H165" s="35"/>
      <c r="I165" s="112"/>
      <c r="J165" s="35"/>
      <c r="K165" s="35"/>
      <c r="L165" s="38"/>
      <c r="M165" s="196"/>
      <c r="N165" s="60"/>
      <c r="O165" s="60"/>
      <c r="P165" s="60"/>
      <c r="Q165" s="60"/>
      <c r="R165" s="60"/>
      <c r="S165" s="60"/>
      <c r="T165" s="61"/>
      <c r="AT165" s="17" t="s">
        <v>142</v>
      </c>
      <c r="AU165" s="17" t="s">
        <v>81</v>
      </c>
    </row>
    <row r="166" spans="2:65" s="13" customFormat="1" ht="11.25">
      <c r="B166" s="212"/>
      <c r="C166" s="213"/>
      <c r="D166" s="194" t="s">
        <v>146</v>
      </c>
      <c r="E166" s="214" t="s">
        <v>19</v>
      </c>
      <c r="F166" s="215" t="s">
        <v>269</v>
      </c>
      <c r="G166" s="213"/>
      <c r="H166" s="214" t="s">
        <v>19</v>
      </c>
      <c r="I166" s="216"/>
      <c r="J166" s="213"/>
      <c r="K166" s="213"/>
      <c r="L166" s="217"/>
      <c r="M166" s="218"/>
      <c r="N166" s="219"/>
      <c r="O166" s="219"/>
      <c r="P166" s="219"/>
      <c r="Q166" s="219"/>
      <c r="R166" s="219"/>
      <c r="S166" s="219"/>
      <c r="T166" s="220"/>
      <c r="AT166" s="221" t="s">
        <v>146</v>
      </c>
      <c r="AU166" s="221" t="s">
        <v>81</v>
      </c>
      <c r="AV166" s="13" t="s">
        <v>79</v>
      </c>
      <c r="AW166" s="13" t="s">
        <v>33</v>
      </c>
      <c r="AX166" s="13" t="s">
        <v>72</v>
      </c>
      <c r="AY166" s="221" t="s">
        <v>131</v>
      </c>
    </row>
    <row r="167" spans="2:65" s="12" customFormat="1" ht="11.25">
      <c r="B167" s="198"/>
      <c r="C167" s="199"/>
      <c r="D167" s="194" t="s">
        <v>146</v>
      </c>
      <c r="E167" s="200" t="s">
        <v>19</v>
      </c>
      <c r="F167" s="201" t="s">
        <v>282</v>
      </c>
      <c r="G167" s="199"/>
      <c r="H167" s="202">
        <v>-11.204000000000001</v>
      </c>
      <c r="I167" s="203"/>
      <c r="J167" s="199"/>
      <c r="K167" s="199"/>
      <c r="L167" s="204"/>
      <c r="M167" s="205"/>
      <c r="N167" s="206"/>
      <c r="O167" s="206"/>
      <c r="P167" s="206"/>
      <c r="Q167" s="206"/>
      <c r="R167" s="206"/>
      <c r="S167" s="206"/>
      <c r="T167" s="207"/>
      <c r="AT167" s="208" t="s">
        <v>146</v>
      </c>
      <c r="AU167" s="208" t="s">
        <v>81</v>
      </c>
      <c r="AV167" s="12" t="s">
        <v>81</v>
      </c>
      <c r="AW167" s="12" t="s">
        <v>33</v>
      </c>
      <c r="AX167" s="12" t="s">
        <v>72</v>
      </c>
      <c r="AY167" s="208" t="s">
        <v>131</v>
      </c>
    </row>
    <row r="168" spans="2:65" s="1" customFormat="1" ht="16.5" customHeight="1">
      <c r="B168" s="34"/>
      <c r="C168" s="182" t="s">
        <v>283</v>
      </c>
      <c r="D168" s="182" t="s">
        <v>133</v>
      </c>
      <c r="E168" s="183" t="s">
        <v>277</v>
      </c>
      <c r="F168" s="184" t="s">
        <v>278</v>
      </c>
      <c r="G168" s="185" t="s">
        <v>154</v>
      </c>
      <c r="H168" s="186">
        <v>30.425000000000001</v>
      </c>
      <c r="I168" s="187"/>
      <c r="J168" s="188">
        <f>ROUND(I168*H168,2)</f>
        <v>0</v>
      </c>
      <c r="K168" s="184" t="s">
        <v>19</v>
      </c>
      <c r="L168" s="38"/>
      <c r="M168" s="189" t="s">
        <v>19</v>
      </c>
      <c r="N168" s="190" t="s">
        <v>43</v>
      </c>
      <c r="O168" s="60"/>
      <c r="P168" s="191">
        <f>O168*H168</f>
        <v>0</v>
      </c>
      <c r="Q168" s="191">
        <v>0</v>
      </c>
      <c r="R168" s="191">
        <f>Q168*H168</f>
        <v>0</v>
      </c>
      <c r="S168" s="191">
        <v>0</v>
      </c>
      <c r="T168" s="192">
        <f>S168*H168</f>
        <v>0</v>
      </c>
      <c r="AR168" s="17" t="s">
        <v>138</v>
      </c>
      <c r="AT168" s="17" t="s">
        <v>133</v>
      </c>
      <c r="AU168" s="17" t="s">
        <v>81</v>
      </c>
      <c r="AY168" s="17" t="s">
        <v>131</v>
      </c>
      <c r="BE168" s="193">
        <f>IF(N168="základní",J168,0)</f>
        <v>0</v>
      </c>
      <c r="BF168" s="193">
        <f>IF(N168="snížená",J168,0)</f>
        <v>0</v>
      </c>
      <c r="BG168" s="193">
        <f>IF(N168="zákl. přenesená",J168,0)</f>
        <v>0</v>
      </c>
      <c r="BH168" s="193">
        <f>IF(N168="sníž. přenesená",J168,0)</f>
        <v>0</v>
      </c>
      <c r="BI168" s="193">
        <f>IF(N168="nulová",J168,0)</f>
        <v>0</v>
      </c>
      <c r="BJ168" s="17" t="s">
        <v>79</v>
      </c>
      <c r="BK168" s="193">
        <f>ROUND(I168*H168,2)</f>
        <v>0</v>
      </c>
      <c r="BL168" s="17" t="s">
        <v>138</v>
      </c>
      <c r="BM168" s="17" t="s">
        <v>284</v>
      </c>
    </row>
    <row r="169" spans="2:65" s="1" customFormat="1" ht="19.5">
      <c r="B169" s="34"/>
      <c r="C169" s="35"/>
      <c r="D169" s="194" t="s">
        <v>140</v>
      </c>
      <c r="E169" s="35"/>
      <c r="F169" s="195" t="s">
        <v>280</v>
      </c>
      <c r="G169" s="35"/>
      <c r="H169" s="35"/>
      <c r="I169" s="112"/>
      <c r="J169" s="35"/>
      <c r="K169" s="35"/>
      <c r="L169" s="38"/>
      <c r="M169" s="196"/>
      <c r="N169" s="60"/>
      <c r="O169" s="60"/>
      <c r="P169" s="60"/>
      <c r="Q169" s="60"/>
      <c r="R169" s="60"/>
      <c r="S169" s="60"/>
      <c r="T169" s="61"/>
      <c r="AT169" s="17" t="s">
        <v>140</v>
      </c>
      <c r="AU169" s="17" t="s">
        <v>81</v>
      </c>
    </row>
    <row r="170" spans="2:65" s="1" customFormat="1" ht="87.75">
      <c r="B170" s="34"/>
      <c r="C170" s="35"/>
      <c r="D170" s="194" t="s">
        <v>142</v>
      </c>
      <c r="E170" s="35"/>
      <c r="F170" s="197" t="s">
        <v>281</v>
      </c>
      <c r="G170" s="35"/>
      <c r="H170" s="35"/>
      <c r="I170" s="112"/>
      <c r="J170" s="35"/>
      <c r="K170" s="35"/>
      <c r="L170" s="38"/>
      <c r="M170" s="196"/>
      <c r="N170" s="60"/>
      <c r="O170" s="60"/>
      <c r="P170" s="60"/>
      <c r="Q170" s="60"/>
      <c r="R170" s="60"/>
      <c r="S170" s="60"/>
      <c r="T170" s="61"/>
      <c r="AT170" s="17" t="s">
        <v>142</v>
      </c>
      <c r="AU170" s="17" t="s">
        <v>81</v>
      </c>
    </row>
    <row r="171" spans="2:65" s="13" customFormat="1" ht="11.25">
      <c r="B171" s="212"/>
      <c r="C171" s="213"/>
      <c r="D171" s="194" t="s">
        <v>146</v>
      </c>
      <c r="E171" s="214" t="s">
        <v>19</v>
      </c>
      <c r="F171" s="215" t="s">
        <v>274</v>
      </c>
      <c r="G171" s="213"/>
      <c r="H171" s="214" t="s">
        <v>19</v>
      </c>
      <c r="I171" s="216"/>
      <c r="J171" s="213"/>
      <c r="K171" s="213"/>
      <c r="L171" s="217"/>
      <c r="M171" s="218"/>
      <c r="N171" s="219"/>
      <c r="O171" s="219"/>
      <c r="P171" s="219"/>
      <c r="Q171" s="219"/>
      <c r="R171" s="219"/>
      <c r="S171" s="219"/>
      <c r="T171" s="220"/>
      <c r="AT171" s="221" t="s">
        <v>146</v>
      </c>
      <c r="AU171" s="221" t="s">
        <v>81</v>
      </c>
      <c r="AV171" s="13" t="s">
        <v>79</v>
      </c>
      <c r="AW171" s="13" t="s">
        <v>33</v>
      </c>
      <c r="AX171" s="13" t="s">
        <v>72</v>
      </c>
      <c r="AY171" s="221" t="s">
        <v>131</v>
      </c>
    </row>
    <row r="172" spans="2:65" s="12" customFormat="1" ht="11.25">
      <c r="B172" s="198"/>
      <c r="C172" s="199"/>
      <c r="D172" s="194" t="s">
        <v>146</v>
      </c>
      <c r="E172" s="200" t="s">
        <v>19</v>
      </c>
      <c r="F172" s="201" t="s">
        <v>285</v>
      </c>
      <c r="G172" s="199"/>
      <c r="H172" s="202">
        <v>30.425000000000001</v>
      </c>
      <c r="I172" s="203"/>
      <c r="J172" s="199"/>
      <c r="K172" s="199"/>
      <c r="L172" s="204"/>
      <c r="M172" s="205"/>
      <c r="N172" s="206"/>
      <c r="O172" s="206"/>
      <c r="P172" s="206"/>
      <c r="Q172" s="206"/>
      <c r="R172" s="206"/>
      <c r="S172" s="206"/>
      <c r="T172" s="207"/>
      <c r="AT172" s="208" t="s">
        <v>146</v>
      </c>
      <c r="AU172" s="208" t="s">
        <v>81</v>
      </c>
      <c r="AV172" s="12" t="s">
        <v>81</v>
      </c>
      <c r="AW172" s="12" t="s">
        <v>33</v>
      </c>
      <c r="AX172" s="12" t="s">
        <v>72</v>
      </c>
      <c r="AY172" s="208" t="s">
        <v>131</v>
      </c>
    </row>
    <row r="173" spans="2:65" s="1" customFormat="1" ht="16.5" customHeight="1">
      <c r="B173" s="34"/>
      <c r="C173" s="182" t="s">
        <v>286</v>
      </c>
      <c r="D173" s="182" t="s">
        <v>133</v>
      </c>
      <c r="E173" s="183" t="s">
        <v>287</v>
      </c>
      <c r="F173" s="184" t="s">
        <v>288</v>
      </c>
      <c r="G173" s="185" t="s">
        <v>154</v>
      </c>
      <c r="H173" s="186">
        <v>-15.196</v>
      </c>
      <c r="I173" s="187"/>
      <c r="J173" s="188">
        <f>ROUND(I173*H173,2)</f>
        <v>0</v>
      </c>
      <c r="K173" s="184" t="s">
        <v>19</v>
      </c>
      <c r="L173" s="38"/>
      <c r="M173" s="189" t="s">
        <v>19</v>
      </c>
      <c r="N173" s="190" t="s">
        <v>43</v>
      </c>
      <c r="O173" s="60"/>
      <c r="P173" s="191">
        <f>O173*H173</f>
        <v>0</v>
      </c>
      <c r="Q173" s="191">
        <v>0</v>
      </c>
      <c r="R173" s="191">
        <f>Q173*H173</f>
        <v>0</v>
      </c>
      <c r="S173" s="191">
        <v>0</v>
      </c>
      <c r="T173" s="192">
        <f>S173*H173</f>
        <v>0</v>
      </c>
      <c r="AR173" s="17" t="s">
        <v>138</v>
      </c>
      <c r="AT173" s="17" t="s">
        <v>133</v>
      </c>
      <c r="AU173" s="17" t="s">
        <v>81</v>
      </c>
      <c r="AY173" s="17" t="s">
        <v>131</v>
      </c>
      <c r="BE173" s="193">
        <f>IF(N173="základní",J173,0)</f>
        <v>0</v>
      </c>
      <c r="BF173" s="193">
        <f>IF(N173="snížená",J173,0)</f>
        <v>0</v>
      </c>
      <c r="BG173" s="193">
        <f>IF(N173="zákl. přenesená",J173,0)</f>
        <v>0</v>
      </c>
      <c r="BH173" s="193">
        <f>IF(N173="sníž. přenesená",J173,0)</f>
        <v>0</v>
      </c>
      <c r="BI173" s="193">
        <f>IF(N173="nulová",J173,0)</f>
        <v>0</v>
      </c>
      <c r="BJ173" s="17" t="s">
        <v>79</v>
      </c>
      <c r="BK173" s="193">
        <f>ROUND(I173*H173,2)</f>
        <v>0</v>
      </c>
      <c r="BL173" s="17" t="s">
        <v>138</v>
      </c>
      <c r="BM173" s="17" t="s">
        <v>289</v>
      </c>
    </row>
    <row r="174" spans="2:65" s="1" customFormat="1" ht="19.5">
      <c r="B174" s="34"/>
      <c r="C174" s="35"/>
      <c r="D174" s="194" t="s">
        <v>140</v>
      </c>
      <c r="E174" s="35"/>
      <c r="F174" s="195" t="s">
        <v>290</v>
      </c>
      <c r="G174" s="35"/>
      <c r="H174" s="35"/>
      <c r="I174" s="112"/>
      <c r="J174" s="35"/>
      <c r="K174" s="35"/>
      <c r="L174" s="38"/>
      <c r="M174" s="196"/>
      <c r="N174" s="60"/>
      <c r="O174" s="60"/>
      <c r="P174" s="60"/>
      <c r="Q174" s="60"/>
      <c r="R174" s="60"/>
      <c r="S174" s="60"/>
      <c r="T174" s="61"/>
      <c r="AT174" s="17" t="s">
        <v>140</v>
      </c>
      <c r="AU174" s="17" t="s">
        <v>81</v>
      </c>
    </row>
    <row r="175" spans="2:65" s="1" customFormat="1" ht="87.75">
      <c r="B175" s="34"/>
      <c r="C175" s="35"/>
      <c r="D175" s="194" t="s">
        <v>142</v>
      </c>
      <c r="E175" s="35"/>
      <c r="F175" s="197" t="s">
        <v>281</v>
      </c>
      <c r="G175" s="35"/>
      <c r="H175" s="35"/>
      <c r="I175" s="112"/>
      <c r="J175" s="35"/>
      <c r="K175" s="35"/>
      <c r="L175" s="38"/>
      <c r="M175" s="196"/>
      <c r="N175" s="60"/>
      <c r="O175" s="60"/>
      <c r="P175" s="60"/>
      <c r="Q175" s="60"/>
      <c r="R175" s="60"/>
      <c r="S175" s="60"/>
      <c r="T175" s="61"/>
      <c r="AT175" s="17" t="s">
        <v>142</v>
      </c>
      <c r="AU175" s="17" t="s">
        <v>81</v>
      </c>
    </row>
    <row r="176" spans="2:65" s="13" customFormat="1" ht="11.25">
      <c r="B176" s="212"/>
      <c r="C176" s="213"/>
      <c r="D176" s="194" t="s">
        <v>146</v>
      </c>
      <c r="E176" s="214" t="s">
        <v>19</v>
      </c>
      <c r="F176" s="215" t="s">
        <v>269</v>
      </c>
      <c r="G176" s="213"/>
      <c r="H176" s="214" t="s">
        <v>19</v>
      </c>
      <c r="I176" s="216"/>
      <c r="J176" s="213"/>
      <c r="K176" s="213"/>
      <c r="L176" s="217"/>
      <c r="M176" s="218"/>
      <c r="N176" s="219"/>
      <c r="O176" s="219"/>
      <c r="P176" s="219"/>
      <c r="Q176" s="219"/>
      <c r="R176" s="219"/>
      <c r="S176" s="219"/>
      <c r="T176" s="220"/>
      <c r="AT176" s="221" t="s">
        <v>146</v>
      </c>
      <c r="AU176" s="221" t="s">
        <v>81</v>
      </c>
      <c r="AV176" s="13" t="s">
        <v>79</v>
      </c>
      <c r="AW176" s="13" t="s">
        <v>33</v>
      </c>
      <c r="AX176" s="13" t="s">
        <v>72</v>
      </c>
      <c r="AY176" s="221" t="s">
        <v>131</v>
      </c>
    </row>
    <row r="177" spans="2:65" s="12" customFormat="1" ht="11.25">
      <c r="B177" s="198"/>
      <c r="C177" s="199"/>
      <c r="D177" s="194" t="s">
        <v>146</v>
      </c>
      <c r="E177" s="200" t="s">
        <v>19</v>
      </c>
      <c r="F177" s="201" t="s">
        <v>270</v>
      </c>
      <c r="G177" s="199"/>
      <c r="H177" s="202">
        <v>-8.1120000000000001</v>
      </c>
      <c r="I177" s="203"/>
      <c r="J177" s="199"/>
      <c r="K177" s="199"/>
      <c r="L177" s="204"/>
      <c r="M177" s="205"/>
      <c r="N177" s="206"/>
      <c r="O177" s="206"/>
      <c r="P177" s="206"/>
      <c r="Q177" s="206"/>
      <c r="R177" s="206"/>
      <c r="S177" s="206"/>
      <c r="T177" s="207"/>
      <c r="AT177" s="208" t="s">
        <v>146</v>
      </c>
      <c r="AU177" s="208" t="s">
        <v>81</v>
      </c>
      <c r="AV177" s="12" t="s">
        <v>81</v>
      </c>
      <c r="AW177" s="12" t="s">
        <v>33</v>
      </c>
      <c r="AX177" s="12" t="s">
        <v>72</v>
      </c>
      <c r="AY177" s="208" t="s">
        <v>131</v>
      </c>
    </row>
    <row r="178" spans="2:65" s="12" customFormat="1" ht="11.25">
      <c r="B178" s="198"/>
      <c r="C178" s="199"/>
      <c r="D178" s="194" t="s">
        <v>146</v>
      </c>
      <c r="E178" s="200" t="s">
        <v>19</v>
      </c>
      <c r="F178" s="201" t="s">
        <v>271</v>
      </c>
      <c r="G178" s="199"/>
      <c r="H178" s="202">
        <v>-2.8079999999999998</v>
      </c>
      <c r="I178" s="203"/>
      <c r="J178" s="199"/>
      <c r="K178" s="199"/>
      <c r="L178" s="204"/>
      <c r="M178" s="205"/>
      <c r="N178" s="206"/>
      <c r="O178" s="206"/>
      <c r="P178" s="206"/>
      <c r="Q178" s="206"/>
      <c r="R178" s="206"/>
      <c r="S178" s="206"/>
      <c r="T178" s="207"/>
      <c r="AT178" s="208" t="s">
        <v>146</v>
      </c>
      <c r="AU178" s="208" t="s">
        <v>81</v>
      </c>
      <c r="AV178" s="12" t="s">
        <v>81</v>
      </c>
      <c r="AW178" s="12" t="s">
        <v>33</v>
      </c>
      <c r="AX178" s="12" t="s">
        <v>72</v>
      </c>
      <c r="AY178" s="208" t="s">
        <v>131</v>
      </c>
    </row>
    <row r="179" spans="2:65" s="12" customFormat="1" ht="11.25">
      <c r="B179" s="198"/>
      <c r="C179" s="199"/>
      <c r="D179" s="194" t="s">
        <v>146</v>
      </c>
      <c r="E179" s="200" t="s">
        <v>19</v>
      </c>
      <c r="F179" s="201" t="s">
        <v>291</v>
      </c>
      <c r="G179" s="199"/>
      <c r="H179" s="202">
        <v>-2.2050000000000001</v>
      </c>
      <c r="I179" s="203"/>
      <c r="J179" s="199"/>
      <c r="K179" s="199"/>
      <c r="L179" s="204"/>
      <c r="M179" s="205"/>
      <c r="N179" s="206"/>
      <c r="O179" s="206"/>
      <c r="P179" s="206"/>
      <c r="Q179" s="206"/>
      <c r="R179" s="206"/>
      <c r="S179" s="206"/>
      <c r="T179" s="207"/>
      <c r="AT179" s="208" t="s">
        <v>146</v>
      </c>
      <c r="AU179" s="208" t="s">
        <v>81</v>
      </c>
      <c r="AV179" s="12" t="s">
        <v>81</v>
      </c>
      <c r="AW179" s="12" t="s">
        <v>33</v>
      </c>
      <c r="AX179" s="12" t="s">
        <v>72</v>
      </c>
      <c r="AY179" s="208" t="s">
        <v>131</v>
      </c>
    </row>
    <row r="180" spans="2:65" s="12" customFormat="1" ht="11.25">
      <c r="B180" s="198"/>
      <c r="C180" s="199"/>
      <c r="D180" s="194" t="s">
        <v>146</v>
      </c>
      <c r="E180" s="200" t="s">
        <v>19</v>
      </c>
      <c r="F180" s="201" t="s">
        <v>292</v>
      </c>
      <c r="G180" s="199"/>
      <c r="H180" s="202">
        <v>-2.0710000000000002</v>
      </c>
      <c r="I180" s="203"/>
      <c r="J180" s="199"/>
      <c r="K180" s="199"/>
      <c r="L180" s="204"/>
      <c r="M180" s="205"/>
      <c r="N180" s="206"/>
      <c r="O180" s="206"/>
      <c r="P180" s="206"/>
      <c r="Q180" s="206"/>
      <c r="R180" s="206"/>
      <c r="S180" s="206"/>
      <c r="T180" s="207"/>
      <c r="AT180" s="208" t="s">
        <v>146</v>
      </c>
      <c r="AU180" s="208" t="s">
        <v>81</v>
      </c>
      <c r="AV180" s="12" t="s">
        <v>81</v>
      </c>
      <c r="AW180" s="12" t="s">
        <v>33</v>
      </c>
      <c r="AX180" s="12" t="s">
        <v>72</v>
      </c>
      <c r="AY180" s="208" t="s">
        <v>131</v>
      </c>
    </row>
    <row r="181" spans="2:65" s="1" customFormat="1" ht="16.5" customHeight="1">
      <c r="B181" s="34"/>
      <c r="C181" s="182" t="s">
        <v>293</v>
      </c>
      <c r="D181" s="182" t="s">
        <v>133</v>
      </c>
      <c r="E181" s="183" t="s">
        <v>287</v>
      </c>
      <c r="F181" s="184" t="s">
        <v>288</v>
      </c>
      <c r="G181" s="185" t="s">
        <v>154</v>
      </c>
      <c r="H181" s="186">
        <v>33.161999999999999</v>
      </c>
      <c r="I181" s="187"/>
      <c r="J181" s="188">
        <f>ROUND(I181*H181,2)</f>
        <v>0</v>
      </c>
      <c r="K181" s="184" t="s">
        <v>19</v>
      </c>
      <c r="L181" s="38"/>
      <c r="M181" s="189" t="s">
        <v>19</v>
      </c>
      <c r="N181" s="190" t="s">
        <v>43</v>
      </c>
      <c r="O181" s="60"/>
      <c r="P181" s="191">
        <f>O181*H181</f>
        <v>0</v>
      </c>
      <c r="Q181" s="191">
        <v>0</v>
      </c>
      <c r="R181" s="191">
        <f>Q181*H181</f>
        <v>0</v>
      </c>
      <c r="S181" s="191">
        <v>0</v>
      </c>
      <c r="T181" s="192">
        <f>S181*H181</f>
        <v>0</v>
      </c>
      <c r="AR181" s="17" t="s">
        <v>138</v>
      </c>
      <c r="AT181" s="17" t="s">
        <v>133</v>
      </c>
      <c r="AU181" s="17" t="s">
        <v>81</v>
      </c>
      <c r="AY181" s="17" t="s">
        <v>131</v>
      </c>
      <c r="BE181" s="193">
        <f>IF(N181="základní",J181,0)</f>
        <v>0</v>
      </c>
      <c r="BF181" s="193">
        <f>IF(N181="snížená",J181,0)</f>
        <v>0</v>
      </c>
      <c r="BG181" s="193">
        <f>IF(N181="zákl. přenesená",J181,0)</f>
        <v>0</v>
      </c>
      <c r="BH181" s="193">
        <f>IF(N181="sníž. přenesená",J181,0)</f>
        <v>0</v>
      </c>
      <c r="BI181" s="193">
        <f>IF(N181="nulová",J181,0)</f>
        <v>0</v>
      </c>
      <c r="BJ181" s="17" t="s">
        <v>79</v>
      </c>
      <c r="BK181" s="193">
        <f>ROUND(I181*H181,2)</f>
        <v>0</v>
      </c>
      <c r="BL181" s="17" t="s">
        <v>138</v>
      </c>
      <c r="BM181" s="17" t="s">
        <v>294</v>
      </c>
    </row>
    <row r="182" spans="2:65" s="1" customFormat="1" ht="19.5">
      <c r="B182" s="34"/>
      <c r="C182" s="35"/>
      <c r="D182" s="194" t="s">
        <v>140</v>
      </c>
      <c r="E182" s="35"/>
      <c r="F182" s="195" t="s">
        <v>290</v>
      </c>
      <c r="G182" s="35"/>
      <c r="H182" s="35"/>
      <c r="I182" s="112"/>
      <c r="J182" s="35"/>
      <c r="K182" s="35"/>
      <c r="L182" s="38"/>
      <c r="M182" s="196"/>
      <c r="N182" s="60"/>
      <c r="O182" s="60"/>
      <c r="P182" s="60"/>
      <c r="Q182" s="60"/>
      <c r="R182" s="60"/>
      <c r="S182" s="60"/>
      <c r="T182" s="61"/>
      <c r="AT182" s="17" t="s">
        <v>140</v>
      </c>
      <c r="AU182" s="17" t="s">
        <v>81</v>
      </c>
    </row>
    <row r="183" spans="2:65" s="1" customFormat="1" ht="87.75">
      <c r="B183" s="34"/>
      <c r="C183" s="35"/>
      <c r="D183" s="194" t="s">
        <v>142</v>
      </c>
      <c r="E183" s="35"/>
      <c r="F183" s="197" t="s">
        <v>281</v>
      </c>
      <c r="G183" s="35"/>
      <c r="H183" s="35"/>
      <c r="I183" s="112"/>
      <c r="J183" s="35"/>
      <c r="K183" s="35"/>
      <c r="L183" s="38"/>
      <c r="M183" s="196"/>
      <c r="N183" s="60"/>
      <c r="O183" s="60"/>
      <c r="P183" s="60"/>
      <c r="Q183" s="60"/>
      <c r="R183" s="60"/>
      <c r="S183" s="60"/>
      <c r="T183" s="61"/>
      <c r="AT183" s="17" t="s">
        <v>142</v>
      </c>
      <c r="AU183" s="17" t="s">
        <v>81</v>
      </c>
    </row>
    <row r="184" spans="2:65" s="13" customFormat="1" ht="11.25">
      <c r="B184" s="212"/>
      <c r="C184" s="213"/>
      <c r="D184" s="194" t="s">
        <v>146</v>
      </c>
      <c r="E184" s="214" t="s">
        <v>19</v>
      </c>
      <c r="F184" s="215" t="s">
        <v>274</v>
      </c>
      <c r="G184" s="213"/>
      <c r="H184" s="214" t="s">
        <v>19</v>
      </c>
      <c r="I184" s="216"/>
      <c r="J184" s="213"/>
      <c r="K184" s="213"/>
      <c r="L184" s="217"/>
      <c r="M184" s="218"/>
      <c r="N184" s="219"/>
      <c r="O184" s="219"/>
      <c r="P184" s="219"/>
      <c r="Q184" s="219"/>
      <c r="R184" s="219"/>
      <c r="S184" s="219"/>
      <c r="T184" s="220"/>
      <c r="AT184" s="221" t="s">
        <v>146</v>
      </c>
      <c r="AU184" s="221" t="s">
        <v>81</v>
      </c>
      <c r="AV184" s="13" t="s">
        <v>79</v>
      </c>
      <c r="AW184" s="13" t="s">
        <v>33</v>
      </c>
      <c r="AX184" s="13" t="s">
        <v>72</v>
      </c>
      <c r="AY184" s="221" t="s">
        <v>131</v>
      </c>
    </row>
    <row r="185" spans="2:65" s="12" customFormat="1" ht="11.25">
      <c r="B185" s="198"/>
      <c r="C185" s="199"/>
      <c r="D185" s="194" t="s">
        <v>146</v>
      </c>
      <c r="E185" s="200" t="s">
        <v>19</v>
      </c>
      <c r="F185" s="201" t="s">
        <v>295</v>
      </c>
      <c r="G185" s="199"/>
      <c r="H185" s="202">
        <v>20.082000000000001</v>
      </c>
      <c r="I185" s="203"/>
      <c r="J185" s="199"/>
      <c r="K185" s="199"/>
      <c r="L185" s="204"/>
      <c r="M185" s="205"/>
      <c r="N185" s="206"/>
      <c r="O185" s="206"/>
      <c r="P185" s="206"/>
      <c r="Q185" s="206"/>
      <c r="R185" s="206"/>
      <c r="S185" s="206"/>
      <c r="T185" s="207"/>
      <c r="AT185" s="208" t="s">
        <v>146</v>
      </c>
      <c r="AU185" s="208" t="s">
        <v>81</v>
      </c>
      <c r="AV185" s="12" t="s">
        <v>81</v>
      </c>
      <c r="AW185" s="12" t="s">
        <v>33</v>
      </c>
      <c r="AX185" s="12" t="s">
        <v>72</v>
      </c>
      <c r="AY185" s="208" t="s">
        <v>131</v>
      </c>
    </row>
    <row r="186" spans="2:65" s="12" customFormat="1" ht="11.25">
      <c r="B186" s="198"/>
      <c r="C186" s="199"/>
      <c r="D186" s="194" t="s">
        <v>146</v>
      </c>
      <c r="E186" s="200" t="s">
        <v>19</v>
      </c>
      <c r="F186" s="201" t="s">
        <v>275</v>
      </c>
      <c r="G186" s="199"/>
      <c r="H186" s="202">
        <v>13.08</v>
      </c>
      <c r="I186" s="203"/>
      <c r="J186" s="199"/>
      <c r="K186" s="199"/>
      <c r="L186" s="204"/>
      <c r="M186" s="205"/>
      <c r="N186" s="206"/>
      <c r="O186" s="206"/>
      <c r="P186" s="206"/>
      <c r="Q186" s="206"/>
      <c r="R186" s="206"/>
      <c r="S186" s="206"/>
      <c r="T186" s="207"/>
      <c r="AT186" s="208" t="s">
        <v>146</v>
      </c>
      <c r="AU186" s="208" t="s">
        <v>81</v>
      </c>
      <c r="AV186" s="12" t="s">
        <v>81</v>
      </c>
      <c r="AW186" s="12" t="s">
        <v>33</v>
      </c>
      <c r="AX186" s="12" t="s">
        <v>72</v>
      </c>
      <c r="AY186" s="208" t="s">
        <v>131</v>
      </c>
    </row>
    <row r="187" spans="2:65" s="1" customFormat="1" ht="16.5" customHeight="1">
      <c r="B187" s="34"/>
      <c r="C187" s="182" t="s">
        <v>296</v>
      </c>
      <c r="D187" s="182" t="s">
        <v>133</v>
      </c>
      <c r="E187" s="183" t="s">
        <v>297</v>
      </c>
      <c r="F187" s="184" t="s">
        <v>298</v>
      </c>
      <c r="G187" s="185" t="s">
        <v>154</v>
      </c>
      <c r="H187" s="186">
        <v>-2.2050000000000001</v>
      </c>
      <c r="I187" s="187"/>
      <c r="J187" s="188">
        <f>ROUND(I187*H187,2)</f>
        <v>0</v>
      </c>
      <c r="K187" s="184" t="s">
        <v>137</v>
      </c>
      <c r="L187" s="38"/>
      <c r="M187" s="189" t="s">
        <v>19</v>
      </c>
      <c r="N187" s="190" t="s">
        <v>43</v>
      </c>
      <c r="O187" s="60"/>
      <c r="P187" s="191">
        <f>O187*H187</f>
        <v>0</v>
      </c>
      <c r="Q187" s="191">
        <v>0</v>
      </c>
      <c r="R187" s="191">
        <f>Q187*H187</f>
        <v>0</v>
      </c>
      <c r="S187" s="191">
        <v>0</v>
      </c>
      <c r="T187" s="192">
        <f>S187*H187</f>
        <v>0</v>
      </c>
      <c r="AR187" s="17" t="s">
        <v>138</v>
      </c>
      <c r="AT187" s="17" t="s">
        <v>133</v>
      </c>
      <c r="AU187" s="17" t="s">
        <v>81</v>
      </c>
      <c r="AY187" s="17" t="s">
        <v>131</v>
      </c>
      <c r="BE187" s="193">
        <f>IF(N187="základní",J187,0)</f>
        <v>0</v>
      </c>
      <c r="BF187" s="193">
        <f>IF(N187="snížená",J187,0)</f>
        <v>0</v>
      </c>
      <c r="BG187" s="193">
        <f>IF(N187="zákl. přenesená",J187,0)</f>
        <v>0</v>
      </c>
      <c r="BH187" s="193">
        <f>IF(N187="sníž. přenesená",J187,0)</f>
        <v>0</v>
      </c>
      <c r="BI187" s="193">
        <f>IF(N187="nulová",J187,0)</f>
        <v>0</v>
      </c>
      <c r="BJ187" s="17" t="s">
        <v>79</v>
      </c>
      <c r="BK187" s="193">
        <f>ROUND(I187*H187,2)</f>
        <v>0</v>
      </c>
      <c r="BL187" s="17" t="s">
        <v>138</v>
      </c>
      <c r="BM187" s="17" t="s">
        <v>299</v>
      </c>
    </row>
    <row r="188" spans="2:65" s="1" customFormat="1" ht="19.5">
      <c r="B188" s="34"/>
      <c r="C188" s="35"/>
      <c r="D188" s="194" t="s">
        <v>140</v>
      </c>
      <c r="E188" s="35"/>
      <c r="F188" s="195" t="s">
        <v>300</v>
      </c>
      <c r="G188" s="35"/>
      <c r="H188" s="35"/>
      <c r="I188" s="112"/>
      <c r="J188" s="35"/>
      <c r="K188" s="35"/>
      <c r="L188" s="38"/>
      <c r="M188" s="196"/>
      <c r="N188" s="60"/>
      <c r="O188" s="60"/>
      <c r="P188" s="60"/>
      <c r="Q188" s="60"/>
      <c r="R188" s="60"/>
      <c r="S188" s="60"/>
      <c r="T188" s="61"/>
      <c r="AT188" s="17" t="s">
        <v>140</v>
      </c>
      <c r="AU188" s="17" t="s">
        <v>81</v>
      </c>
    </row>
    <row r="189" spans="2:65" s="1" customFormat="1" ht="58.5">
      <c r="B189" s="34"/>
      <c r="C189" s="35"/>
      <c r="D189" s="194" t="s">
        <v>142</v>
      </c>
      <c r="E189" s="35"/>
      <c r="F189" s="197" t="s">
        <v>268</v>
      </c>
      <c r="G189" s="35"/>
      <c r="H189" s="35"/>
      <c r="I189" s="112"/>
      <c r="J189" s="35"/>
      <c r="K189" s="35"/>
      <c r="L189" s="38"/>
      <c r="M189" s="196"/>
      <c r="N189" s="60"/>
      <c r="O189" s="60"/>
      <c r="P189" s="60"/>
      <c r="Q189" s="60"/>
      <c r="R189" s="60"/>
      <c r="S189" s="60"/>
      <c r="T189" s="61"/>
      <c r="AT189" s="17" t="s">
        <v>142</v>
      </c>
      <c r="AU189" s="17" t="s">
        <v>81</v>
      </c>
    </row>
    <row r="190" spans="2:65" s="13" customFormat="1" ht="11.25">
      <c r="B190" s="212"/>
      <c r="C190" s="213"/>
      <c r="D190" s="194" t="s">
        <v>146</v>
      </c>
      <c r="E190" s="214" t="s">
        <v>19</v>
      </c>
      <c r="F190" s="215" t="s">
        <v>269</v>
      </c>
      <c r="G190" s="213"/>
      <c r="H190" s="214" t="s">
        <v>19</v>
      </c>
      <c r="I190" s="216"/>
      <c r="J190" s="213"/>
      <c r="K190" s="213"/>
      <c r="L190" s="217"/>
      <c r="M190" s="218"/>
      <c r="N190" s="219"/>
      <c r="O190" s="219"/>
      <c r="P190" s="219"/>
      <c r="Q190" s="219"/>
      <c r="R190" s="219"/>
      <c r="S190" s="219"/>
      <c r="T190" s="220"/>
      <c r="AT190" s="221" t="s">
        <v>146</v>
      </c>
      <c r="AU190" s="221" t="s">
        <v>81</v>
      </c>
      <c r="AV190" s="13" t="s">
        <v>79</v>
      </c>
      <c r="AW190" s="13" t="s">
        <v>33</v>
      </c>
      <c r="AX190" s="13" t="s">
        <v>72</v>
      </c>
      <c r="AY190" s="221" t="s">
        <v>131</v>
      </c>
    </row>
    <row r="191" spans="2:65" s="12" customFormat="1" ht="11.25">
      <c r="B191" s="198"/>
      <c r="C191" s="199"/>
      <c r="D191" s="194" t="s">
        <v>146</v>
      </c>
      <c r="E191" s="200" t="s">
        <v>19</v>
      </c>
      <c r="F191" s="201" t="s">
        <v>291</v>
      </c>
      <c r="G191" s="199"/>
      <c r="H191" s="202">
        <v>-2.2050000000000001</v>
      </c>
      <c r="I191" s="203"/>
      <c r="J191" s="199"/>
      <c r="K191" s="199"/>
      <c r="L191" s="204"/>
      <c r="M191" s="205"/>
      <c r="N191" s="206"/>
      <c r="O191" s="206"/>
      <c r="P191" s="206"/>
      <c r="Q191" s="206"/>
      <c r="R191" s="206"/>
      <c r="S191" s="206"/>
      <c r="T191" s="207"/>
      <c r="AT191" s="208" t="s">
        <v>146</v>
      </c>
      <c r="AU191" s="208" t="s">
        <v>81</v>
      </c>
      <c r="AV191" s="12" t="s">
        <v>81</v>
      </c>
      <c r="AW191" s="12" t="s">
        <v>33</v>
      </c>
      <c r="AX191" s="12" t="s">
        <v>72</v>
      </c>
      <c r="AY191" s="208" t="s">
        <v>131</v>
      </c>
    </row>
    <row r="192" spans="2:65" s="1" customFormat="1" ht="16.5" customHeight="1">
      <c r="B192" s="34"/>
      <c r="C192" s="182" t="s">
        <v>301</v>
      </c>
      <c r="D192" s="182" t="s">
        <v>133</v>
      </c>
      <c r="E192" s="183" t="s">
        <v>297</v>
      </c>
      <c r="F192" s="184" t="s">
        <v>298</v>
      </c>
      <c r="G192" s="185" t="s">
        <v>154</v>
      </c>
      <c r="H192" s="186">
        <v>20.082000000000001</v>
      </c>
      <c r="I192" s="187"/>
      <c r="J192" s="188">
        <f>ROUND(I192*H192,2)</f>
        <v>0</v>
      </c>
      <c r="K192" s="184" t="s">
        <v>137</v>
      </c>
      <c r="L192" s="38"/>
      <c r="M192" s="189" t="s">
        <v>19</v>
      </c>
      <c r="N192" s="190" t="s">
        <v>43</v>
      </c>
      <c r="O192" s="60"/>
      <c r="P192" s="191">
        <f>O192*H192</f>
        <v>0</v>
      </c>
      <c r="Q192" s="191">
        <v>0</v>
      </c>
      <c r="R192" s="191">
        <f>Q192*H192</f>
        <v>0</v>
      </c>
      <c r="S192" s="191">
        <v>0</v>
      </c>
      <c r="T192" s="192">
        <f>S192*H192</f>
        <v>0</v>
      </c>
      <c r="AR192" s="17" t="s">
        <v>138</v>
      </c>
      <c r="AT192" s="17" t="s">
        <v>133</v>
      </c>
      <c r="AU192" s="17" t="s">
        <v>81</v>
      </c>
      <c r="AY192" s="17" t="s">
        <v>131</v>
      </c>
      <c r="BE192" s="193">
        <f>IF(N192="základní",J192,0)</f>
        <v>0</v>
      </c>
      <c r="BF192" s="193">
        <f>IF(N192="snížená",J192,0)</f>
        <v>0</v>
      </c>
      <c r="BG192" s="193">
        <f>IF(N192="zákl. přenesená",J192,0)</f>
        <v>0</v>
      </c>
      <c r="BH192" s="193">
        <f>IF(N192="sníž. přenesená",J192,0)</f>
        <v>0</v>
      </c>
      <c r="BI192" s="193">
        <f>IF(N192="nulová",J192,0)</f>
        <v>0</v>
      </c>
      <c r="BJ192" s="17" t="s">
        <v>79</v>
      </c>
      <c r="BK192" s="193">
        <f>ROUND(I192*H192,2)</f>
        <v>0</v>
      </c>
      <c r="BL192" s="17" t="s">
        <v>138</v>
      </c>
      <c r="BM192" s="17" t="s">
        <v>302</v>
      </c>
    </row>
    <row r="193" spans="2:65" s="1" customFormat="1" ht="19.5">
      <c r="B193" s="34"/>
      <c r="C193" s="35"/>
      <c r="D193" s="194" t="s">
        <v>140</v>
      </c>
      <c r="E193" s="35"/>
      <c r="F193" s="195" t="s">
        <v>300</v>
      </c>
      <c r="G193" s="35"/>
      <c r="H193" s="35"/>
      <c r="I193" s="112"/>
      <c r="J193" s="35"/>
      <c r="K193" s="35"/>
      <c r="L193" s="38"/>
      <c r="M193" s="196"/>
      <c r="N193" s="60"/>
      <c r="O193" s="60"/>
      <c r="P193" s="60"/>
      <c r="Q193" s="60"/>
      <c r="R193" s="60"/>
      <c r="S193" s="60"/>
      <c r="T193" s="61"/>
      <c r="AT193" s="17" t="s">
        <v>140</v>
      </c>
      <c r="AU193" s="17" t="s">
        <v>81</v>
      </c>
    </row>
    <row r="194" spans="2:65" s="1" customFormat="1" ht="58.5">
      <c r="B194" s="34"/>
      <c r="C194" s="35"/>
      <c r="D194" s="194" t="s">
        <v>142</v>
      </c>
      <c r="E194" s="35"/>
      <c r="F194" s="197" t="s">
        <v>268</v>
      </c>
      <c r="G194" s="35"/>
      <c r="H194" s="35"/>
      <c r="I194" s="112"/>
      <c r="J194" s="35"/>
      <c r="K194" s="35"/>
      <c r="L194" s="38"/>
      <c r="M194" s="196"/>
      <c r="N194" s="60"/>
      <c r="O194" s="60"/>
      <c r="P194" s="60"/>
      <c r="Q194" s="60"/>
      <c r="R194" s="60"/>
      <c r="S194" s="60"/>
      <c r="T194" s="61"/>
      <c r="AT194" s="17" t="s">
        <v>142</v>
      </c>
      <c r="AU194" s="17" t="s">
        <v>81</v>
      </c>
    </row>
    <row r="195" spans="2:65" s="13" customFormat="1" ht="11.25">
      <c r="B195" s="212"/>
      <c r="C195" s="213"/>
      <c r="D195" s="194" t="s">
        <v>146</v>
      </c>
      <c r="E195" s="214" t="s">
        <v>19</v>
      </c>
      <c r="F195" s="215" t="s">
        <v>274</v>
      </c>
      <c r="G195" s="213"/>
      <c r="H195" s="214" t="s">
        <v>19</v>
      </c>
      <c r="I195" s="216"/>
      <c r="J195" s="213"/>
      <c r="K195" s="213"/>
      <c r="L195" s="217"/>
      <c r="M195" s="218"/>
      <c r="N195" s="219"/>
      <c r="O195" s="219"/>
      <c r="P195" s="219"/>
      <c r="Q195" s="219"/>
      <c r="R195" s="219"/>
      <c r="S195" s="219"/>
      <c r="T195" s="220"/>
      <c r="AT195" s="221" t="s">
        <v>146</v>
      </c>
      <c r="AU195" s="221" t="s">
        <v>81</v>
      </c>
      <c r="AV195" s="13" t="s">
        <v>79</v>
      </c>
      <c r="AW195" s="13" t="s">
        <v>33</v>
      </c>
      <c r="AX195" s="13" t="s">
        <v>72</v>
      </c>
      <c r="AY195" s="221" t="s">
        <v>131</v>
      </c>
    </row>
    <row r="196" spans="2:65" s="12" customFormat="1" ht="11.25">
      <c r="B196" s="198"/>
      <c r="C196" s="199"/>
      <c r="D196" s="194" t="s">
        <v>146</v>
      </c>
      <c r="E196" s="200" t="s">
        <v>19</v>
      </c>
      <c r="F196" s="201" t="s">
        <v>295</v>
      </c>
      <c r="G196" s="199"/>
      <c r="H196" s="202">
        <v>20.082000000000001</v>
      </c>
      <c r="I196" s="203"/>
      <c r="J196" s="199"/>
      <c r="K196" s="199"/>
      <c r="L196" s="204"/>
      <c r="M196" s="205"/>
      <c r="N196" s="206"/>
      <c r="O196" s="206"/>
      <c r="P196" s="206"/>
      <c r="Q196" s="206"/>
      <c r="R196" s="206"/>
      <c r="S196" s="206"/>
      <c r="T196" s="207"/>
      <c r="AT196" s="208" t="s">
        <v>146</v>
      </c>
      <c r="AU196" s="208" t="s">
        <v>81</v>
      </c>
      <c r="AV196" s="12" t="s">
        <v>81</v>
      </c>
      <c r="AW196" s="12" t="s">
        <v>33</v>
      </c>
      <c r="AX196" s="12" t="s">
        <v>72</v>
      </c>
      <c r="AY196" s="208" t="s">
        <v>131</v>
      </c>
    </row>
    <row r="197" spans="2:65" s="1" customFormat="1" ht="16.5" customHeight="1">
      <c r="B197" s="34"/>
      <c r="C197" s="182" t="s">
        <v>303</v>
      </c>
      <c r="D197" s="182" t="s">
        <v>133</v>
      </c>
      <c r="E197" s="183" t="s">
        <v>304</v>
      </c>
      <c r="F197" s="184" t="s">
        <v>305</v>
      </c>
      <c r="G197" s="185" t="s">
        <v>154</v>
      </c>
      <c r="H197" s="186">
        <v>-13.275</v>
      </c>
      <c r="I197" s="187"/>
      <c r="J197" s="188">
        <f>ROUND(I197*H197,2)</f>
        <v>0</v>
      </c>
      <c r="K197" s="184" t="s">
        <v>137</v>
      </c>
      <c r="L197" s="38"/>
      <c r="M197" s="189" t="s">
        <v>19</v>
      </c>
      <c r="N197" s="190" t="s">
        <v>43</v>
      </c>
      <c r="O197" s="60"/>
      <c r="P197" s="191">
        <f>O197*H197</f>
        <v>0</v>
      </c>
      <c r="Q197" s="191">
        <v>0</v>
      </c>
      <c r="R197" s="191">
        <f>Q197*H197</f>
        <v>0</v>
      </c>
      <c r="S197" s="191">
        <v>0</v>
      </c>
      <c r="T197" s="192">
        <f>S197*H197</f>
        <v>0</v>
      </c>
      <c r="AR197" s="17" t="s">
        <v>138</v>
      </c>
      <c r="AT197" s="17" t="s">
        <v>133</v>
      </c>
      <c r="AU197" s="17" t="s">
        <v>81</v>
      </c>
      <c r="AY197" s="17" t="s">
        <v>131</v>
      </c>
      <c r="BE197" s="193">
        <f>IF(N197="základní",J197,0)</f>
        <v>0</v>
      </c>
      <c r="BF197" s="193">
        <f>IF(N197="snížená",J197,0)</f>
        <v>0</v>
      </c>
      <c r="BG197" s="193">
        <f>IF(N197="zákl. přenesená",J197,0)</f>
        <v>0</v>
      </c>
      <c r="BH197" s="193">
        <f>IF(N197="sníž. přenesená",J197,0)</f>
        <v>0</v>
      </c>
      <c r="BI197" s="193">
        <f>IF(N197="nulová",J197,0)</f>
        <v>0</v>
      </c>
      <c r="BJ197" s="17" t="s">
        <v>79</v>
      </c>
      <c r="BK197" s="193">
        <f>ROUND(I197*H197,2)</f>
        <v>0</v>
      </c>
      <c r="BL197" s="17" t="s">
        <v>138</v>
      </c>
      <c r="BM197" s="17" t="s">
        <v>306</v>
      </c>
    </row>
    <row r="198" spans="2:65" s="1" customFormat="1" ht="11.25">
      <c r="B198" s="34"/>
      <c r="C198" s="35"/>
      <c r="D198" s="194" t="s">
        <v>140</v>
      </c>
      <c r="E198" s="35"/>
      <c r="F198" s="195" t="s">
        <v>156</v>
      </c>
      <c r="G198" s="35"/>
      <c r="H198" s="35"/>
      <c r="I198" s="112"/>
      <c r="J198" s="35"/>
      <c r="K198" s="35"/>
      <c r="L198" s="38"/>
      <c r="M198" s="196"/>
      <c r="N198" s="60"/>
      <c r="O198" s="60"/>
      <c r="P198" s="60"/>
      <c r="Q198" s="60"/>
      <c r="R198" s="60"/>
      <c r="S198" s="60"/>
      <c r="T198" s="61"/>
      <c r="AT198" s="17" t="s">
        <v>140</v>
      </c>
      <c r="AU198" s="17" t="s">
        <v>81</v>
      </c>
    </row>
    <row r="199" spans="2:65" s="1" customFormat="1" ht="58.5">
      <c r="B199" s="34"/>
      <c r="C199" s="35"/>
      <c r="D199" s="194" t="s">
        <v>142</v>
      </c>
      <c r="E199" s="35"/>
      <c r="F199" s="197" t="s">
        <v>268</v>
      </c>
      <c r="G199" s="35"/>
      <c r="H199" s="35"/>
      <c r="I199" s="112"/>
      <c r="J199" s="35"/>
      <c r="K199" s="35"/>
      <c r="L199" s="38"/>
      <c r="M199" s="196"/>
      <c r="N199" s="60"/>
      <c r="O199" s="60"/>
      <c r="P199" s="60"/>
      <c r="Q199" s="60"/>
      <c r="R199" s="60"/>
      <c r="S199" s="60"/>
      <c r="T199" s="61"/>
      <c r="AT199" s="17" t="s">
        <v>142</v>
      </c>
      <c r="AU199" s="17" t="s">
        <v>81</v>
      </c>
    </row>
    <row r="200" spans="2:65" s="13" customFormat="1" ht="11.25">
      <c r="B200" s="212"/>
      <c r="C200" s="213"/>
      <c r="D200" s="194" t="s">
        <v>146</v>
      </c>
      <c r="E200" s="214" t="s">
        <v>19</v>
      </c>
      <c r="F200" s="215" t="s">
        <v>269</v>
      </c>
      <c r="G200" s="213"/>
      <c r="H200" s="214" t="s">
        <v>19</v>
      </c>
      <c r="I200" s="216"/>
      <c r="J200" s="213"/>
      <c r="K200" s="213"/>
      <c r="L200" s="217"/>
      <c r="M200" s="218"/>
      <c r="N200" s="219"/>
      <c r="O200" s="219"/>
      <c r="P200" s="219"/>
      <c r="Q200" s="219"/>
      <c r="R200" s="219"/>
      <c r="S200" s="219"/>
      <c r="T200" s="220"/>
      <c r="AT200" s="221" t="s">
        <v>146</v>
      </c>
      <c r="AU200" s="221" t="s">
        <v>81</v>
      </c>
      <c r="AV200" s="13" t="s">
        <v>79</v>
      </c>
      <c r="AW200" s="13" t="s">
        <v>33</v>
      </c>
      <c r="AX200" s="13" t="s">
        <v>72</v>
      </c>
      <c r="AY200" s="221" t="s">
        <v>131</v>
      </c>
    </row>
    <row r="201" spans="2:65" s="12" customFormat="1" ht="11.25">
      <c r="B201" s="198"/>
      <c r="C201" s="199"/>
      <c r="D201" s="194" t="s">
        <v>146</v>
      </c>
      <c r="E201" s="200" t="s">
        <v>19</v>
      </c>
      <c r="F201" s="201" t="s">
        <v>282</v>
      </c>
      <c r="G201" s="199"/>
      <c r="H201" s="202">
        <v>-11.204000000000001</v>
      </c>
      <c r="I201" s="203"/>
      <c r="J201" s="199"/>
      <c r="K201" s="199"/>
      <c r="L201" s="204"/>
      <c r="M201" s="205"/>
      <c r="N201" s="206"/>
      <c r="O201" s="206"/>
      <c r="P201" s="206"/>
      <c r="Q201" s="206"/>
      <c r="R201" s="206"/>
      <c r="S201" s="206"/>
      <c r="T201" s="207"/>
      <c r="AT201" s="208" t="s">
        <v>146</v>
      </c>
      <c r="AU201" s="208" t="s">
        <v>81</v>
      </c>
      <c r="AV201" s="12" t="s">
        <v>81</v>
      </c>
      <c r="AW201" s="12" t="s">
        <v>33</v>
      </c>
      <c r="AX201" s="12" t="s">
        <v>72</v>
      </c>
      <c r="AY201" s="208" t="s">
        <v>131</v>
      </c>
    </row>
    <row r="202" spans="2:65" s="12" customFormat="1" ht="11.25">
      <c r="B202" s="198"/>
      <c r="C202" s="199"/>
      <c r="D202" s="194" t="s">
        <v>146</v>
      </c>
      <c r="E202" s="200" t="s">
        <v>19</v>
      </c>
      <c r="F202" s="201" t="s">
        <v>292</v>
      </c>
      <c r="G202" s="199"/>
      <c r="H202" s="202">
        <v>-2.0710000000000002</v>
      </c>
      <c r="I202" s="203"/>
      <c r="J202" s="199"/>
      <c r="K202" s="199"/>
      <c r="L202" s="204"/>
      <c r="M202" s="205"/>
      <c r="N202" s="206"/>
      <c r="O202" s="206"/>
      <c r="P202" s="206"/>
      <c r="Q202" s="206"/>
      <c r="R202" s="206"/>
      <c r="S202" s="206"/>
      <c r="T202" s="207"/>
      <c r="AT202" s="208" t="s">
        <v>146</v>
      </c>
      <c r="AU202" s="208" t="s">
        <v>81</v>
      </c>
      <c r="AV202" s="12" t="s">
        <v>81</v>
      </c>
      <c r="AW202" s="12" t="s">
        <v>33</v>
      </c>
      <c r="AX202" s="12" t="s">
        <v>72</v>
      </c>
      <c r="AY202" s="208" t="s">
        <v>131</v>
      </c>
    </row>
    <row r="203" spans="2:65" s="1" customFormat="1" ht="16.5" customHeight="1">
      <c r="B203" s="34"/>
      <c r="C203" s="182" t="s">
        <v>307</v>
      </c>
      <c r="D203" s="182" t="s">
        <v>133</v>
      </c>
      <c r="E203" s="183" t="s">
        <v>304</v>
      </c>
      <c r="F203" s="184" t="s">
        <v>305</v>
      </c>
      <c r="G203" s="185" t="s">
        <v>154</v>
      </c>
      <c r="H203" s="186">
        <v>30.425000000000001</v>
      </c>
      <c r="I203" s="187"/>
      <c r="J203" s="188">
        <f>ROUND(I203*H203,2)</f>
        <v>0</v>
      </c>
      <c r="K203" s="184" t="s">
        <v>137</v>
      </c>
      <c r="L203" s="38"/>
      <c r="M203" s="189" t="s">
        <v>19</v>
      </c>
      <c r="N203" s="190" t="s">
        <v>43</v>
      </c>
      <c r="O203" s="60"/>
      <c r="P203" s="191">
        <f>O203*H203</f>
        <v>0</v>
      </c>
      <c r="Q203" s="191">
        <v>0</v>
      </c>
      <c r="R203" s="191">
        <f>Q203*H203</f>
        <v>0</v>
      </c>
      <c r="S203" s="191">
        <v>0</v>
      </c>
      <c r="T203" s="192">
        <f>S203*H203</f>
        <v>0</v>
      </c>
      <c r="AR203" s="17" t="s">
        <v>138</v>
      </c>
      <c r="AT203" s="17" t="s">
        <v>133</v>
      </c>
      <c r="AU203" s="17" t="s">
        <v>81</v>
      </c>
      <c r="AY203" s="17" t="s">
        <v>131</v>
      </c>
      <c r="BE203" s="193">
        <f>IF(N203="základní",J203,0)</f>
        <v>0</v>
      </c>
      <c r="BF203" s="193">
        <f>IF(N203="snížená",J203,0)</f>
        <v>0</v>
      </c>
      <c r="BG203" s="193">
        <f>IF(N203="zákl. přenesená",J203,0)</f>
        <v>0</v>
      </c>
      <c r="BH203" s="193">
        <f>IF(N203="sníž. přenesená",J203,0)</f>
        <v>0</v>
      </c>
      <c r="BI203" s="193">
        <f>IF(N203="nulová",J203,0)</f>
        <v>0</v>
      </c>
      <c r="BJ203" s="17" t="s">
        <v>79</v>
      </c>
      <c r="BK203" s="193">
        <f>ROUND(I203*H203,2)</f>
        <v>0</v>
      </c>
      <c r="BL203" s="17" t="s">
        <v>138</v>
      </c>
      <c r="BM203" s="17" t="s">
        <v>308</v>
      </c>
    </row>
    <row r="204" spans="2:65" s="1" customFormat="1" ht="11.25">
      <c r="B204" s="34"/>
      <c r="C204" s="35"/>
      <c r="D204" s="194" t="s">
        <v>140</v>
      </c>
      <c r="E204" s="35"/>
      <c r="F204" s="195" t="s">
        <v>156</v>
      </c>
      <c r="G204" s="35"/>
      <c r="H204" s="35"/>
      <c r="I204" s="112"/>
      <c r="J204" s="35"/>
      <c r="K204" s="35"/>
      <c r="L204" s="38"/>
      <c r="M204" s="196"/>
      <c r="N204" s="60"/>
      <c r="O204" s="60"/>
      <c r="P204" s="60"/>
      <c r="Q204" s="60"/>
      <c r="R204" s="60"/>
      <c r="S204" s="60"/>
      <c r="T204" s="61"/>
      <c r="AT204" s="17" t="s">
        <v>140</v>
      </c>
      <c r="AU204" s="17" t="s">
        <v>81</v>
      </c>
    </row>
    <row r="205" spans="2:65" s="1" customFormat="1" ht="58.5">
      <c r="B205" s="34"/>
      <c r="C205" s="35"/>
      <c r="D205" s="194" t="s">
        <v>142</v>
      </c>
      <c r="E205" s="35"/>
      <c r="F205" s="197" t="s">
        <v>268</v>
      </c>
      <c r="G205" s="35"/>
      <c r="H205" s="35"/>
      <c r="I205" s="112"/>
      <c r="J205" s="35"/>
      <c r="K205" s="35"/>
      <c r="L205" s="38"/>
      <c r="M205" s="196"/>
      <c r="N205" s="60"/>
      <c r="O205" s="60"/>
      <c r="P205" s="60"/>
      <c r="Q205" s="60"/>
      <c r="R205" s="60"/>
      <c r="S205" s="60"/>
      <c r="T205" s="61"/>
      <c r="AT205" s="17" t="s">
        <v>142</v>
      </c>
      <c r="AU205" s="17" t="s">
        <v>81</v>
      </c>
    </row>
    <row r="206" spans="2:65" s="13" customFormat="1" ht="11.25">
      <c r="B206" s="212"/>
      <c r="C206" s="213"/>
      <c r="D206" s="194" t="s">
        <v>146</v>
      </c>
      <c r="E206" s="214" t="s">
        <v>19</v>
      </c>
      <c r="F206" s="215" t="s">
        <v>274</v>
      </c>
      <c r="G206" s="213"/>
      <c r="H206" s="214" t="s">
        <v>19</v>
      </c>
      <c r="I206" s="216"/>
      <c r="J206" s="213"/>
      <c r="K206" s="213"/>
      <c r="L206" s="217"/>
      <c r="M206" s="218"/>
      <c r="N206" s="219"/>
      <c r="O206" s="219"/>
      <c r="P206" s="219"/>
      <c r="Q206" s="219"/>
      <c r="R206" s="219"/>
      <c r="S206" s="219"/>
      <c r="T206" s="220"/>
      <c r="AT206" s="221" t="s">
        <v>146</v>
      </c>
      <c r="AU206" s="221" t="s">
        <v>81</v>
      </c>
      <c r="AV206" s="13" t="s">
        <v>79</v>
      </c>
      <c r="AW206" s="13" t="s">
        <v>33</v>
      </c>
      <c r="AX206" s="13" t="s">
        <v>72</v>
      </c>
      <c r="AY206" s="221" t="s">
        <v>131</v>
      </c>
    </row>
    <row r="207" spans="2:65" s="12" customFormat="1" ht="11.25">
      <c r="B207" s="198"/>
      <c r="C207" s="199"/>
      <c r="D207" s="194" t="s">
        <v>146</v>
      </c>
      <c r="E207" s="200" t="s">
        <v>19</v>
      </c>
      <c r="F207" s="201" t="s">
        <v>309</v>
      </c>
      <c r="G207" s="199"/>
      <c r="H207" s="202">
        <v>30.425000000000001</v>
      </c>
      <c r="I207" s="203"/>
      <c r="J207" s="199"/>
      <c r="K207" s="199"/>
      <c r="L207" s="204"/>
      <c r="M207" s="209"/>
      <c r="N207" s="210"/>
      <c r="O207" s="210"/>
      <c r="P207" s="210"/>
      <c r="Q207" s="210"/>
      <c r="R207" s="210"/>
      <c r="S207" s="210"/>
      <c r="T207" s="211"/>
      <c r="AT207" s="208" t="s">
        <v>146</v>
      </c>
      <c r="AU207" s="208" t="s">
        <v>81</v>
      </c>
      <c r="AV207" s="12" t="s">
        <v>81</v>
      </c>
      <c r="AW207" s="12" t="s">
        <v>33</v>
      </c>
      <c r="AX207" s="12" t="s">
        <v>72</v>
      </c>
      <c r="AY207" s="208" t="s">
        <v>131</v>
      </c>
    </row>
    <row r="208" spans="2:65" s="1" customFormat="1" ht="6.95" customHeight="1">
      <c r="B208" s="46"/>
      <c r="C208" s="47"/>
      <c r="D208" s="47"/>
      <c r="E208" s="47"/>
      <c r="F208" s="47"/>
      <c r="G208" s="47"/>
      <c r="H208" s="47"/>
      <c r="I208" s="134"/>
      <c r="J208" s="47"/>
      <c r="K208" s="47"/>
      <c r="L208" s="38"/>
    </row>
  </sheetData>
  <sheetProtection algorithmName="SHA-512" hashValue="bJ2ZD0gA2ltlkLB3OlcZmAa7x7AhnKM74NoWgUT0zYmH7JL2RlVcAXT1RbNQh64ZmtaZZ7QisPO2hZqur8ehxA==" saltValue="xFAML+9EqV6RjNf1L9ZeyXPBPukfeHKnF3ptoOtFkpEV76GSA/rgoenRxblw4nw2rkKgp7QexGHlhKFcJvY+kQ==" spinCount="100000" sheet="1" objects="1" scenarios="1" formatColumns="0" formatRows="0" autoFilter="0"/>
  <autoFilter ref="C82:K207" xr:uid="{00000000-0009-0000-0000-000002000000}"/>
  <mergeCells count="9">
    <mergeCell ref="E50:H50"/>
    <mergeCell ref="E73:H73"/>
    <mergeCell ref="E75:H75"/>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423"/>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4"/>
      <c r="M2" s="334"/>
      <c r="N2" s="334"/>
      <c r="O2" s="334"/>
      <c r="P2" s="334"/>
      <c r="Q2" s="334"/>
      <c r="R2" s="334"/>
      <c r="S2" s="334"/>
      <c r="T2" s="334"/>
      <c r="U2" s="334"/>
      <c r="V2" s="334"/>
      <c r="AT2" s="17" t="s">
        <v>92</v>
      </c>
    </row>
    <row r="3" spans="2:46" ht="6.95" customHeight="1">
      <c r="B3" s="107"/>
      <c r="C3" s="108"/>
      <c r="D3" s="108"/>
      <c r="E3" s="108"/>
      <c r="F3" s="108"/>
      <c r="G3" s="108"/>
      <c r="H3" s="108"/>
      <c r="I3" s="109"/>
      <c r="J3" s="108"/>
      <c r="K3" s="108"/>
      <c r="L3" s="20"/>
      <c r="AT3" s="17" t="s">
        <v>81</v>
      </c>
    </row>
    <row r="4" spans="2:46" ht="24.95" customHeight="1">
      <c r="B4" s="20"/>
      <c r="D4" s="110" t="s">
        <v>105</v>
      </c>
      <c r="L4" s="20"/>
      <c r="M4" s="24" t="s">
        <v>10</v>
      </c>
      <c r="AT4" s="17" t="s">
        <v>4</v>
      </c>
    </row>
    <row r="5" spans="2:46" ht="6.95" customHeight="1">
      <c r="B5" s="20"/>
      <c r="L5" s="20"/>
    </row>
    <row r="6" spans="2:46" ht="12" customHeight="1">
      <c r="B6" s="20"/>
      <c r="D6" s="111" t="s">
        <v>16</v>
      </c>
      <c r="L6" s="20"/>
    </row>
    <row r="7" spans="2:46" ht="16.5" customHeight="1">
      <c r="B7" s="20"/>
      <c r="E7" s="367" t="str">
        <f>'Rekapitulace stavby'!K6</f>
        <v>Horoměřická S 071 - most, Praha 6, č. akce 999615 - Revize č.01</v>
      </c>
      <c r="F7" s="368"/>
      <c r="G7" s="368"/>
      <c r="H7" s="368"/>
      <c r="L7" s="20"/>
    </row>
    <row r="8" spans="2:46" s="1" customFormat="1" ht="12" customHeight="1">
      <c r="B8" s="38"/>
      <c r="D8" s="111" t="s">
        <v>106</v>
      </c>
      <c r="I8" s="112"/>
      <c r="L8" s="38"/>
    </row>
    <row r="9" spans="2:46" s="1" customFormat="1" ht="36.950000000000003" customHeight="1">
      <c r="B9" s="38"/>
      <c r="E9" s="370" t="s">
        <v>310</v>
      </c>
      <c r="F9" s="369"/>
      <c r="G9" s="369"/>
      <c r="H9" s="369"/>
      <c r="I9" s="112"/>
      <c r="L9" s="38"/>
    </row>
    <row r="10" spans="2:46" s="1" customFormat="1" ht="11.25">
      <c r="B10" s="38"/>
      <c r="I10" s="112"/>
      <c r="L10" s="38"/>
    </row>
    <row r="11" spans="2:46" s="1" customFormat="1" ht="12" customHeight="1">
      <c r="B11" s="38"/>
      <c r="D11" s="111" t="s">
        <v>18</v>
      </c>
      <c r="F11" s="17" t="s">
        <v>19</v>
      </c>
      <c r="I11" s="113" t="s">
        <v>20</v>
      </c>
      <c r="J11" s="17" t="s">
        <v>19</v>
      </c>
      <c r="L11" s="38"/>
    </row>
    <row r="12" spans="2:46" s="1" customFormat="1" ht="12" customHeight="1">
      <c r="B12" s="38"/>
      <c r="D12" s="111" t="s">
        <v>21</v>
      </c>
      <c r="F12" s="17" t="s">
        <v>22</v>
      </c>
      <c r="I12" s="113" t="s">
        <v>23</v>
      </c>
      <c r="J12" s="114" t="str">
        <f>'Rekapitulace stavby'!AN8</f>
        <v>28. 1. 2019</v>
      </c>
      <c r="L12" s="38"/>
    </row>
    <row r="13" spans="2:46" s="1" customFormat="1" ht="10.9" customHeight="1">
      <c r="B13" s="38"/>
      <c r="I13" s="112"/>
      <c r="L13" s="38"/>
    </row>
    <row r="14" spans="2:46" s="1" customFormat="1" ht="12" customHeight="1">
      <c r="B14" s="38"/>
      <c r="D14" s="111" t="s">
        <v>25</v>
      </c>
      <c r="I14" s="113" t="s">
        <v>26</v>
      </c>
      <c r="J14" s="17" t="s">
        <v>19</v>
      </c>
      <c r="L14" s="38"/>
    </row>
    <row r="15" spans="2:46" s="1" customFormat="1" ht="18" customHeight="1">
      <c r="B15" s="38"/>
      <c r="E15" s="17" t="s">
        <v>27</v>
      </c>
      <c r="I15" s="113" t="s">
        <v>28</v>
      </c>
      <c r="J15" s="17" t="s">
        <v>19</v>
      </c>
      <c r="L15" s="38"/>
    </row>
    <row r="16" spans="2:46" s="1" customFormat="1" ht="6.95" customHeight="1">
      <c r="B16" s="38"/>
      <c r="I16" s="112"/>
      <c r="L16" s="38"/>
    </row>
    <row r="17" spans="2:12" s="1" customFormat="1" ht="12" customHeight="1">
      <c r="B17" s="38"/>
      <c r="D17" s="111" t="s">
        <v>29</v>
      </c>
      <c r="I17" s="113" t="s">
        <v>26</v>
      </c>
      <c r="J17" s="30" t="str">
        <f>'Rekapitulace stavby'!AN13</f>
        <v>Vyplň údaj</v>
      </c>
      <c r="L17" s="38"/>
    </row>
    <row r="18" spans="2:12" s="1" customFormat="1" ht="18" customHeight="1">
      <c r="B18" s="38"/>
      <c r="E18" s="371" t="str">
        <f>'Rekapitulace stavby'!E14</f>
        <v>Vyplň údaj</v>
      </c>
      <c r="F18" s="372"/>
      <c r="G18" s="372"/>
      <c r="H18" s="372"/>
      <c r="I18" s="113" t="s">
        <v>28</v>
      </c>
      <c r="J18" s="30" t="str">
        <f>'Rekapitulace stavby'!AN14</f>
        <v>Vyplň údaj</v>
      </c>
      <c r="L18" s="38"/>
    </row>
    <row r="19" spans="2:12" s="1" customFormat="1" ht="6.95" customHeight="1">
      <c r="B19" s="38"/>
      <c r="I19" s="112"/>
      <c r="L19" s="38"/>
    </row>
    <row r="20" spans="2:12" s="1" customFormat="1" ht="12" customHeight="1">
      <c r="B20" s="38"/>
      <c r="D20" s="111" t="s">
        <v>31</v>
      </c>
      <c r="I20" s="113" t="s">
        <v>26</v>
      </c>
      <c r="J20" s="17" t="s">
        <v>19</v>
      </c>
      <c r="L20" s="38"/>
    </row>
    <row r="21" spans="2:12" s="1" customFormat="1" ht="18" customHeight="1">
      <c r="B21" s="38"/>
      <c r="E21" s="17" t="s">
        <v>32</v>
      </c>
      <c r="I21" s="113" t="s">
        <v>28</v>
      </c>
      <c r="J21" s="17" t="s">
        <v>19</v>
      </c>
      <c r="L21" s="38"/>
    </row>
    <row r="22" spans="2:12" s="1" customFormat="1" ht="6.95" customHeight="1">
      <c r="B22" s="38"/>
      <c r="I22" s="112"/>
      <c r="L22" s="38"/>
    </row>
    <row r="23" spans="2:12" s="1" customFormat="1" ht="12" customHeight="1">
      <c r="B23" s="38"/>
      <c r="D23" s="111" t="s">
        <v>34</v>
      </c>
      <c r="I23" s="113" t="s">
        <v>26</v>
      </c>
      <c r="J23" s="17" t="str">
        <f>IF('Rekapitulace stavby'!AN19="","",'Rekapitulace stavby'!AN19)</f>
        <v/>
      </c>
      <c r="L23" s="38"/>
    </row>
    <row r="24" spans="2:12" s="1" customFormat="1" ht="18" customHeight="1">
      <c r="B24" s="38"/>
      <c r="E24" s="17" t="str">
        <f>IF('Rekapitulace stavby'!E20="","",'Rekapitulace stavby'!E20)</f>
        <v xml:space="preserve"> </v>
      </c>
      <c r="I24" s="113" t="s">
        <v>28</v>
      </c>
      <c r="J24" s="17" t="str">
        <f>IF('Rekapitulace stavby'!AN20="","",'Rekapitulace stavby'!AN20)</f>
        <v/>
      </c>
      <c r="L24" s="38"/>
    </row>
    <row r="25" spans="2:12" s="1" customFormat="1" ht="6.95" customHeight="1">
      <c r="B25" s="38"/>
      <c r="I25" s="112"/>
      <c r="L25" s="38"/>
    </row>
    <row r="26" spans="2:12" s="1" customFormat="1" ht="12" customHeight="1">
      <c r="B26" s="38"/>
      <c r="D26" s="111" t="s">
        <v>36</v>
      </c>
      <c r="I26" s="112"/>
      <c r="L26" s="38"/>
    </row>
    <row r="27" spans="2:12" s="7" customFormat="1" ht="16.5" customHeight="1">
      <c r="B27" s="115"/>
      <c r="E27" s="373" t="s">
        <v>19</v>
      </c>
      <c r="F27" s="373"/>
      <c r="G27" s="373"/>
      <c r="H27" s="373"/>
      <c r="I27" s="116"/>
      <c r="L27" s="115"/>
    </row>
    <row r="28" spans="2:12" s="1" customFormat="1" ht="6.95" customHeight="1">
      <c r="B28" s="38"/>
      <c r="I28" s="112"/>
      <c r="L28" s="38"/>
    </row>
    <row r="29" spans="2:12" s="1" customFormat="1" ht="6.95" customHeight="1">
      <c r="B29" s="38"/>
      <c r="D29" s="56"/>
      <c r="E29" s="56"/>
      <c r="F29" s="56"/>
      <c r="G29" s="56"/>
      <c r="H29" s="56"/>
      <c r="I29" s="117"/>
      <c r="J29" s="56"/>
      <c r="K29" s="56"/>
      <c r="L29" s="38"/>
    </row>
    <row r="30" spans="2:12" s="1" customFormat="1" ht="25.35" customHeight="1">
      <c r="B30" s="38"/>
      <c r="D30" s="118" t="s">
        <v>38</v>
      </c>
      <c r="I30" s="112"/>
      <c r="J30" s="119">
        <f>ROUND(J87, 2)</f>
        <v>0</v>
      </c>
      <c r="L30" s="38"/>
    </row>
    <row r="31" spans="2:12" s="1" customFormat="1" ht="6.95" customHeight="1">
      <c r="B31" s="38"/>
      <c r="D31" s="56"/>
      <c r="E31" s="56"/>
      <c r="F31" s="56"/>
      <c r="G31" s="56"/>
      <c r="H31" s="56"/>
      <c r="I31" s="117"/>
      <c r="J31" s="56"/>
      <c r="K31" s="56"/>
      <c r="L31" s="38"/>
    </row>
    <row r="32" spans="2:12" s="1" customFormat="1" ht="14.45" customHeight="1">
      <c r="B32" s="38"/>
      <c r="F32" s="120" t="s">
        <v>40</v>
      </c>
      <c r="I32" s="121" t="s">
        <v>39</v>
      </c>
      <c r="J32" s="120" t="s">
        <v>41</v>
      </c>
      <c r="L32" s="38"/>
    </row>
    <row r="33" spans="2:12" s="1" customFormat="1" ht="14.45" customHeight="1">
      <c r="B33" s="38"/>
      <c r="D33" s="111" t="s">
        <v>42</v>
      </c>
      <c r="E33" s="111" t="s">
        <v>43</v>
      </c>
      <c r="F33" s="122">
        <f>ROUND((SUM(BE87:BE422)),  2)</f>
        <v>0</v>
      </c>
      <c r="I33" s="123">
        <v>0.21</v>
      </c>
      <c r="J33" s="122">
        <f>ROUND(((SUM(BE87:BE422))*I33),  2)</f>
        <v>0</v>
      </c>
      <c r="L33" s="38"/>
    </row>
    <row r="34" spans="2:12" s="1" customFormat="1" ht="14.45" customHeight="1">
      <c r="B34" s="38"/>
      <c r="E34" s="111" t="s">
        <v>44</v>
      </c>
      <c r="F34" s="122">
        <f>ROUND((SUM(BF87:BF422)),  2)</f>
        <v>0</v>
      </c>
      <c r="I34" s="123">
        <v>0.15</v>
      </c>
      <c r="J34" s="122">
        <f>ROUND(((SUM(BF87:BF422))*I34),  2)</f>
        <v>0</v>
      </c>
      <c r="L34" s="38"/>
    </row>
    <row r="35" spans="2:12" s="1" customFormat="1" ht="14.45" hidden="1" customHeight="1">
      <c r="B35" s="38"/>
      <c r="E35" s="111" t="s">
        <v>45</v>
      </c>
      <c r="F35" s="122">
        <f>ROUND((SUM(BG87:BG422)),  2)</f>
        <v>0</v>
      </c>
      <c r="I35" s="123">
        <v>0.21</v>
      </c>
      <c r="J35" s="122">
        <f>0</f>
        <v>0</v>
      </c>
      <c r="L35" s="38"/>
    </row>
    <row r="36" spans="2:12" s="1" customFormat="1" ht="14.45" hidden="1" customHeight="1">
      <c r="B36" s="38"/>
      <c r="E36" s="111" t="s">
        <v>46</v>
      </c>
      <c r="F36" s="122">
        <f>ROUND((SUM(BH87:BH422)),  2)</f>
        <v>0</v>
      </c>
      <c r="I36" s="123">
        <v>0.15</v>
      </c>
      <c r="J36" s="122">
        <f>0</f>
        <v>0</v>
      </c>
      <c r="L36" s="38"/>
    </row>
    <row r="37" spans="2:12" s="1" customFormat="1" ht="14.45" hidden="1" customHeight="1">
      <c r="B37" s="38"/>
      <c r="E37" s="111" t="s">
        <v>47</v>
      </c>
      <c r="F37" s="122">
        <f>ROUND((SUM(BI87:BI422)),  2)</f>
        <v>0</v>
      </c>
      <c r="I37" s="123">
        <v>0</v>
      </c>
      <c r="J37" s="122">
        <f>0</f>
        <v>0</v>
      </c>
      <c r="L37" s="38"/>
    </row>
    <row r="38" spans="2:12" s="1" customFormat="1" ht="6.95" customHeight="1">
      <c r="B38" s="38"/>
      <c r="I38" s="112"/>
      <c r="L38" s="38"/>
    </row>
    <row r="39" spans="2:12" s="1" customFormat="1" ht="25.35" customHeight="1">
      <c r="B39" s="38"/>
      <c r="C39" s="124"/>
      <c r="D39" s="125" t="s">
        <v>48</v>
      </c>
      <c r="E39" s="126"/>
      <c r="F39" s="126"/>
      <c r="G39" s="127" t="s">
        <v>49</v>
      </c>
      <c r="H39" s="128" t="s">
        <v>50</v>
      </c>
      <c r="I39" s="129"/>
      <c r="J39" s="130">
        <f>SUM(J30:J37)</f>
        <v>0</v>
      </c>
      <c r="K39" s="131"/>
      <c r="L39" s="38"/>
    </row>
    <row r="40" spans="2:12" s="1" customFormat="1" ht="14.45" customHeight="1">
      <c r="B40" s="132"/>
      <c r="C40" s="133"/>
      <c r="D40" s="133"/>
      <c r="E40" s="133"/>
      <c r="F40" s="133"/>
      <c r="G40" s="133"/>
      <c r="H40" s="133"/>
      <c r="I40" s="134"/>
      <c r="J40" s="133"/>
      <c r="K40" s="133"/>
      <c r="L40" s="38"/>
    </row>
    <row r="44" spans="2:12" s="1" customFormat="1" ht="6.95" customHeight="1">
      <c r="B44" s="135"/>
      <c r="C44" s="136"/>
      <c r="D44" s="136"/>
      <c r="E44" s="136"/>
      <c r="F44" s="136"/>
      <c r="G44" s="136"/>
      <c r="H44" s="136"/>
      <c r="I44" s="137"/>
      <c r="J44" s="136"/>
      <c r="K44" s="136"/>
      <c r="L44" s="38"/>
    </row>
    <row r="45" spans="2:12" s="1" customFormat="1" ht="24.95" customHeight="1">
      <c r="B45" s="34"/>
      <c r="C45" s="23" t="s">
        <v>110</v>
      </c>
      <c r="D45" s="35"/>
      <c r="E45" s="35"/>
      <c r="F45" s="35"/>
      <c r="G45" s="35"/>
      <c r="H45" s="35"/>
      <c r="I45" s="112"/>
      <c r="J45" s="35"/>
      <c r="K45" s="35"/>
      <c r="L45" s="38"/>
    </row>
    <row r="46" spans="2:12" s="1" customFormat="1" ht="6.95" customHeight="1">
      <c r="B46" s="34"/>
      <c r="C46" s="35"/>
      <c r="D46" s="35"/>
      <c r="E46" s="35"/>
      <c r="F46" s="35"/>
      <c r="G46" s="35"/>
      <c r="H46" s="35"/>
      <c r="I46" s="112"/>
      <c r="J46" s="35"/>
      <c r="K46" s="35"/>
      <c r="L46" s="38"/>
    </row>
    <row r="47" spans="2:12" s="1" customFormat="1" ht="12" customHeight="1">
      <c r="B47" s="34"/>
      <c r="C47" s="29" t="s">
        <v>16</v>
      </c>
      <c r="D47" s="35"/>
      <c r="E47" s="35"/>
      <c r="F47" s="35"/>
      <c r="G47" s="35"/>
      <c r="H47" s="35"/>
      <c r="I47" s="112"/>
      <c r="J47" s="35"/>
      <c r="K47" s="35"/>
      <c r="L47" s="38"/>
    </row>
    <row r="48" spans="2:12" s="1" customFormat="1" ht="16.5" customHeight="1">
      <c r="B48" s="34"/>
      <c r="C48" s="35"/>
      <c r="D48" s="35"/>
      <c r="E48" s="374" t="str">
        <f>E7</f>
        <v>Horoměřická S 071 - most, Praha 6, č. akce 999615 - Revize č.01</v>
      </c>
      <c r="F48" s="375"/>
      <c r="G48" s="375"/>
      <c r="H48" s="375"/>
      <c r="I48" s="112"/>
      <c r="J48" s="35"/>
      <c r="K48" s="35"/>
      <c r="L48" s="38"/>
    </row>
    <row r="49" spans="2:47" s="1" customFormat="1" ht="12" customHeight="1">
      <c r="B49" s="34"/>
      <c r="C49" s="29" t="s">
        <v>106</v>
      </c>
      <c r="D49" s="35"/>
      <c r="E49" s="35"/>
      <c r="F49" s="35"/>
      <c r="G49" s="35"/>
      <c r="H49" s="35"/>
      <c r="I49" s="112"/>
      <c r="J49" s="35"/>
      <c r="K49" s="35"/>
      <c r="L49" s="38"/>
    </row>
    <row r="50" spans="2:47" s="1" customFormat="1" ht="16.5" customHeight="1">
      <c r="B50" s="34"/>
      <c r="C50" s="35"/>
      <c r="D50" s="35"/>
      <c r="E50" s="343" t="str">
        <f>E9</f>
        <v>SO 24 - Komunikace a zpevněné plochy</v>
      </c>
      <c r="F50" s="342"/>
      <c r="G50" s="342"/>
      <c r="H50" s="342"/>
      <c r="I50" s="112"/>
      <c r="J50" s="35"/>
      <c r="K50" s="35"/>
      <c r="L50" s="38"/>
    </row>
    <row r="51" spans="2:47" s="1" customFormat="1" ht="6.95" customHeight="1">
      <c r="B51" s="34"/>
      <c r="C51" s="35"/>
      <c r="D51" s="35"/>
      <c r="E51" s="35"/>
      <c r="F51" s="35"/>
      <c r="G51" s="35"/>
      <c r="H51" s="35"/>
      <c r="I51" s="112"/>
      <c r="J51" s="35"/>
      <c r="K51" s="35"/>
      <c r="L51" s="38"/>
    </row>
    <row r="52" spans="2:47" s="1" customFormat="1" ht="12" customHeight="1">
      <c r="B52" s="34"/>
      <c r="C52" s="29" t="s">
        <v>21</v>
      </c>
      <c r="D52" s="35"/>
      <c r="E52" s="35"/>
      <c r="F52" s="27" t="str">
        <f>F12</f>
        <v>ul. Horoměřická / Pod Habrovkou</v>
      </c>
      <c r="G52" s="35"/>
      <c r="H52" s="35"/>
      <c r="I52" s="113" t="s">
        <v>23</v>
      </c>
      <c r="J52" s="55" t="str">
        <f>IF(J12="","",J12)</f>
        <v>28. 1. 2019</v>
      </c>
      <c r="K52" s="35"/>
      <c r="L52" s="38"/>
    </row>
    <row r="53" spans="2:47" s="1" customFormat="1" ht="6.95" customHeight="1">
      <c r="B53" s="34"/>
      <c r="C53" s="35"/>
      <c r="D53" s="35"/>
      <c r="E53" s="35"/>
      <c r="F53" s="35"/>
      <c r="G53" s="35"/>
      <c r="H53" s="35"/>
      <c r="I53" s="112"/>
      <c r="J53" s="35"/>
      <c r="K53" s="35"/>
      <c r="L53" s="38"/>
    </row>
    <row r="54" spans="2:47" s="1" customFormat="1" ht="13.7" customHeight="1">
      <c r="B54" s="34"/>
      <c r="C54" s="29" t="s">
        <v>25</v>
      </c>
      <c r="D54" s="35"/>
      <c r="E54" s="35"/>
      <c r="F54" s="27" t="str">
        <f>E15</f>
        <v>TSK hl.m. Prahy, a.s.</v>
      </c>
      <c r="G54" s="35"/>
      <c r="H54" s="35"/>
      <c r="I54" s="113" t="s">
        <v>31</v>
      </c>
      <c r="J54" s="32" t="str">
        <f>E21</f>
        <v>AGA Letiště, spol. s r.o.</v>
      </c>
      <c r="K54" s="35"/>
      <c r="L54" s="38"/>
    </row>
    <row r="55" spans="2:47" s="1" customFormat="1" ht="13.7" customHeight="1">
      <c r="B55" s="34"/>
      <c r="C55" s="29" t="s">
        <v>29</v>
      </c>
      <c r="D55" s="35"/>
      <c r="E55" s="35"/>
      <c r="F55" s="27" t="str">
        <f>IF(E18="","",E18)</f>
        <v>Vyplň údaj</v>
      </c>
      <c r="G55" s="35"/>
      <c r="H55" s="35"/>
      <c r="I55" s="113" t="s">
        <v>34</v>
      </c>
      <c r="J55" s="32" t="str">
        <f>E24</f>
        <v xml:space="preserve"> </v>
      </c>
      <c r="K55" s="35"/>
      <c r="L55" s="38"/>
    </row>
    <row r="56" spans="2:47" s="1" customFormat="1" ht="10.35" customHeight="1">
      <c r="B56" s="34"/>
      <c r="C56" s="35"/>
      <c r="D56" s="35"/>
      <c r="E56" s="35"/>
      <c r="F56" s="35"/>
      <c r="G56" s="35"/>
      <c r="H56" s="35"/>
      <c r="I56" s="112"/>
      <c r="J56" s="35"/>
      <c r="K56" s="35"/>
      <c r="L56" s="38"/>
    </row>
    <row r="57" spans="2:47" s="1" customFormat="1" ht="29.25" customHeight="1">
      <c r="B57" s="34"/>
      <c r="C57" s="138" t="s">
        <v>111</v>
      </c>
      <c r="D57" s="139"/>
      <c r="E57" s="139"/>
      <c r="F57" s="139"/>
      <c r="G57" s="139"/>
      <c r="H57" s="139"/>
      <c r="I57" s="140"/>
      <c r="J57" s="141" t="s">
        <v>112</v>
      </c>
      <c r="K57" s="139"/>
      <c r="L57" s="38"/>
    </row>
    <row r="58" spans="2:47" s="1" customFormat="1" ht="10.35" customHeight="1">
      <c r="B58" s="34"/>
      <c r="C58" s="35"/>
      <c r="D58" s="35"/>
      <c r="E58" s="35"/>
      <c r="F58" s="35"/>
      <c r="G58" s="35"/>
      <c r="H58" s="35"/>
      <c r="I58" s="112"/>
      <c r="J58" s="35"/>
      <c r="K58" s="35"/>
      <c r="L58" s="38"/>
    </row>
    <row r="59" spans="2:47" s="1" customFormat="1" ht="22.9" customHeight="1">
      <c r="B59" s="34"/>
      <c r="C59" s="142" t="s">
        <v>70</v>
      </c>
      <c r="D59" s="35"/>
      <c r="E59" s="35"/>
      <c r="F59" s="35"/>
      <c r="G59" s="35"/>
      <c r="H59" s="35"/>
      <c r="I59" s="112"/>
      <c r="J59" s="73">
        <f>J87</f>
        <v>0</v>
      </c>
      <c r="K59" s="35"/>
      <c r="L59" s="38"/>
      <c r="AU59" s="17" t="s">
        <v>113</v>
      </c>
    </row>
    <row r="60" spans="2:47" s="8" customFormat="1" ht="24.95" customHeight="1">
      <c r="B60" s="143"/>
      <c r="C60" s="144"/>
      <c r="D60" s="145" t="s">
        <v>114</v>
      </c>
      <c r="E60" s="146"/>
      <c r="F60" s="146"/>
      <c r="G60" s="146"/>
      <c r="H60" s="146"/>
      <c r="I60" s="147"/>
      <c r="J60" s="148">
        <f>J88</f>
        <v>0</v>
      </c>
      <c r="K60" s="144"/>
      <c r="L60" s="149"/>
    </row>
    <row r="61" spans="2:47" s="9" customFormat="1" ht="19.899999999999999" customHeight="1">
      <c r="B61" s="150"/>
      <c r="C61" s="94"/>
      <c r="D61" s="151" t="s">
        <v>115</v>
      </c>
      <c r="E61" s="152"/>
      <c r="F61" s="152"/>
      <c r="G61" s="152"/>
      <c r="H61" s="152"/>
      <c r="I61" s="153"/>
      <c r="J61" s="154">
        <f>J89</f>
        <v>0</v>
      </c>
      <c r="K61" s="94"/>
      <c r="L61" s="155"/>
    </row>
    <row r="62" spans="2:47" s="9" customFormat="1" ht="19.899999999999999" customHeight="1">
      <c r="B62" s="150"/>
      <c r="C62" s="94"/>
      <c r="D62" s="151" t="s">
        <v>311</v>
      </c>
      <c r="E62" s="152"/>
      <c r="F62" s="152"/>
      <c r="G62" s="152"/>
      <c r="H62" s="152"/>
      <c r="I62" s="153"/>
      <c r="J62" s="154">
        <f>J177</f>
        <v>0</v>
      </c>
      <c r="K62" s="94"/>
      <c r="L62" s="155"/>
    </row>
    <row r="63" spans="2:47" s="9" customFormat="1" ht="19.899999999999999" customHeight="1">
      <c r="B63" s="150"/>
      <c r="C63" s="94"/>
      <c r="D63" s="151" t="s">
        <v>312</v>
      </c>
      <c r="E63" s="152"/>
      <c r="F63" s="152"/>
      <c r="G63" s="152"/>
      <c r="H63" s="152"/>
      <c r="I63" s="153"/>
      <c r="J63" s="154">
        <f>J190</f>
        <v>0</v>
      </c>
      <c r="K63" s="94"/>
      <c r="L63" s="155"/>
    </row>
    <row r="64" spans="2:47" s="9" customFormat="1" ht="19.899999999999999" customHeight="1">
      <c r="B64" s="150"/>
      <c r="C64" s="94"/>
      <c r="D64" s="151" t="s">
        <v>313</v>
      </c>
      <c r="E64" s="152"/>
      <c r="F64" s="152"/>
      <c r="G64" s="152"/>
      <c r="H64" s="152"/>
      <c r="I64" s="153"/>
      <c r="J64" s="154">
        <f>J295</f>
        <v>0</v>
      </c>
      <c r="K64" s="94"/>
      <c r="L64" s="155"/>
    </row>
    <row r="65" spans="2:12" s="9" customFormat="1" ht="19.899999999999999" customHeight="1">
      <c r="B65" s="150"/>
      <c r="C65" s="94"/>
      <c r="D65" s="151" t="s">
        <v>160</v>
      </c>
      <c r="E65" s="152"/>
      <c r="F65" s="152"/>
      <c r="G65" s="152"/>
      <c r="H65" s="152"/>
      <c r="I65" s="153"/>
      <c r="J65" s="154">
        <f>J306</f>
        <v>0</v>
      </c>
      <c r="K65" s="94"/>
      <c r="L65" s="155"/>
    </row>
    <row r="66" spans="2:12" s="9" customFormat="1" ht="19.899999999999999" customHeight="1">
      <c r="B66" s="150"/>
      <c r="C66" s="94"/>
      <c r="D66" s="151" t="s">
        <v>161</v>
      </c>
      <c r="E66" s="152"/>
      <c r="F66" s="152"/>
      <c r="G66" s="152"/>
      <c r="H66" s="152"/>
      <c r="I66" s="153"/>
      <c r="J66" s="154">
        <f>J410</f>
        <v>0</v>
      </c>
      <c r="K66" s="94"/>
      <c r="L66" s="155"/>
    </row>
    <row r="67" spans="2:12" s="9" customFormat="1" ht="19.899999999999999" customHeight="1">
      <c r="B67" s="150"/>
      <c r="C67" s="94"/>
      <c r="D67" s="151" t="s">
        <v>314</v>
      </c>
      <c r="E67" s="152"/>
      <c r="F67" s="152"/>
      <c r="G67" s="152"/>
      <c r="H67" s="152"/>
      <c r="I67" s="153"/>
      <c r="J67" s="154">
        <f>J419</f>
        <v>0</v>
      </c>
      <c r="K67" s="94"/>
      <c r="L67" s="155"/>
    </row>
    <row r="68" spans="2:12" s="1" customFormat="1" ht="21.75" customHeight="1">
      <c r="B68" s="34"/>
      <c r="C68" s="35"/>
      <c r="D68" s="35"/>
      <c r="E68" s="35"/>
      <c r="F68" s="35"/>
      <c r="G68" s="35"/>
      <c r="H68" s="35"/>
      <c r="I68" s="112"/>
      <c r="J68" s="35"/>
      <c r="K68" s="35"/>
      <c r="L68" s="38"/>
    </row>
    <row r="69" spans="2:12" s="1" customFormat="1" ht="6.95" customHeight="1">
      <c r="B69" s="46"/>
      <c r="C69" s="47"/>
      <c r="D69" s="47"/>
      <c r="E69" s="47"/>
      <c r="F69" s="47"/>
      <c r="G69" s="47"/>
      <c r="H69" s="47"/>
      <c r="I69" s="134"/>
      <c r="J69" s="47"/>
      <c r="K69" s="47"/>
      <c r="L69" s="38"/>
    </row>
    <row r="73" spans="2:12" s="1" customFormat="1" ht="6.95" customHeight="1">
      <c r="B73" s="48"/>
      <c r="C73" s="49"/>
      <c r="D73" s="49"/>
      <c r="E73" s="49"/>
      <c r="F73" s="49"/>
      <c r="G73" s="49"/>
      <c r="H73" s="49"/>
      <c r="I73" s="137"/>
      <c r="J73" s="49"/>
      <c r="K73" s="49"/>
      <c r="L73" s="38"/>
    </row>
    <row r="74" spans="2:12" s="1" customFormat="1" ht="24.95" customHeight="1">
      <c r="B74" s="34"/>
      <c r="C74" s="23" t="s">
        <v>116</v>
      </c>
      <c r="D74" s="35"/>
      <c r="E74" s="35"/>
      <c r="F74" s="35"/>
      <c r="G74" s="35"/>
      <c r="H74" s="35"/>
      <c r="I74" s="112"/>
      <c r="J74" s="35"/>
      <c r="K74" s="35"/>
      <c r="L74" s="38"/>
    </row>
    <row r="75" spans="2:12" s="1" customFormat="1" ht="6.95" customHeight="1">
      <c r="B75" s="34"/>
      <c r="C75" s="35"/>
      <c r="D75" s="35"/>
      <c r="E75" s="35"/>
      <c r="F75" s="35"/>
      <c r="G75" s="35"/>
      <c r="H75" s="35"/>
      <c r="I75" s="112"/>
      <c r="J75" s="35"/>
      <c r="K75" s="35"/>
      <c r="L75" s="38"/>
    </row>
    <row r="76" spans="2:12" s="1" customFormat="1" ht="12" customHeight="1">
      <c r="B76" s="34"/>
      <c r="C76" s="29" t="s">
        <v>16</v>
      </c>
      <c r="D76" s="35"/>
      <c r="E76" s="35"/>
      <c r="F76" s="35"/>
      <c r="G76" s="35"/>
      <c r="H76" s="35"/>
      <c r="I76" s="112"/>
      <c r="J76" s="35"/>
      <c r="K76" s="35"/>
      <c r="L76" s="38"/>
    </row>
    <row r="77" spans="2:12" s="1" customFormat="1" ht="16.5" customHeight="1">
      <c r="B77" s="34"/>
      <c r="C77" s="35"/>
      <c r="D77" s="35"/>
      <c r="E77" s="374" t="str">
        <f>E7</f>
        <v>Horoměřická S 071 - most, Praha 6, č. akce 999615 - Revize č.01</v>
      </c>
      <c r="F77" s="375"/>
      <c r="G77" s="375"/>
      <c r="H77" s="375"/>
      <c r="I77" s="112"/>
      <c r="J77" s="35"/>
      <c r="K77" s="35"/>
      <c r="L77" s="38"/>
    </row>
    <row r="78" spans="2:12" s="1" customFormat="1" ht="12" customHeight="1">
      <c r="B78" s="34"/>
      <c r="C78" s="29" t="s">
        <v>106</v>
      </c>
      <c r="D78" s="35"/>
      <c r="E78" s="35"/>
      <c r="F78" s="35"/>
      <c r="G78" s="35"/>
      <c r="H78" s="35"/>
      <c r="I78" s="112"/>
      <c r="J78" s="35"/>
      <c r="K78" s="35"/>
      <c r="L78" s="38"/>
    </row>
    <row r="79" spans="2:12" s="1" customFormat="1" ht="16.5" customHeight="1">
      <c r="B79" s="34"/>
      <c r="C79" s="35"/>
      <c r="D79" s="35"/>
      <c r="E79" s="343" t="str">
        <f>E9</f>
        <v>SO 24 - Komunikace a zpevněné plochy</v>
      </c>
      <c r="F79" s="342"/>
      <c r="G79" s="342"/>
      <c r="H79" s="342"/>
      <c r="I79" s="112"/>
      <c r="J79" s="35"/>
      <c r="K79" s="35"/>
      <c r="L79" s="38"/>
    </row>
    <row r="80" spans="2:12" s="1" customFormat="1" ht="6.95" customHeight="1">
      <c r="B80" s="34"/>
      <c r="C80" s="35"/>
      <c r="D80" s="35"/>
      <c r="E80" s="35"/>
      <c r="F80" s="35"/>
      <c r="G80" s="35"/>
      <c r="H80" s="35"/>
      <c r="I80" s="112"/>
      <c r="J80" s="35"/>
      <c r="K80" s="35"/>
      <c r="L80" s="38"/>
    </row>
    <row r="81" spans="2:65" s="1" customFormat="1" ht="12" customHeight="1">
      <c r="B81" s="34"/>
      <c r="C81" s="29" t="s">
        <v>21</v>
      </c>
      <c r="D81" s="35"/>
      <c r="E81" s="35"/>
      <c r="F81" s="27" t="str">
        <f>F12</f>
        <v>ul. Horoměřická / Pod Habrovkou</v>
      </c>
      <c r="G81" s="35"/>
      <c r="H81" s="35"/>
      <c r="I81" s="113" t="s">
        <v>23</v>
      </c>
      <c r="J81" s="55" t="str">
        <f>IF(J12="","",J12)</f>
        <v>28. 1. 2019</v>
      </c>
      <c r="K81" s="35"/>
      <c r="L81" s="38"/>
    </row>
    <row r="82" spans="2:65" s="1" customFormat="1" ht="6.95" customHeight="1">
      <c r="B82" s="34"/>
      <c r="C82" s="35"/>
      <c r="D82" s="35"/>
      <c r="E82" s="35"/>
      <c r="F82" s="35"/>
      <c r="G82" s="35"/>
      <c r="H82" s="35"/>
      <c r="I82" s="112"/>
      <c r="J82" s="35"/>
      <c r="K82" s="35"/>
      <c r="L82" s="38"/>
    </row>
    <row r="83" spans="2:65" s="1" customFormat="1" ht="13.7" customHeight="1">
      <c r="B83" s="34"/>
      <c r="C83" s="29" t="s">
        <v>25</v>
      </c>
      <c r="D83" s="35"/>
      <c r="E83" s="35"/>
      <c r="F83" s="27" t="str">
        <f>E15</f>
        <v>TSK hl.m. Prahy, a.s.</v>
      </c>
      <c r="G83" s="35"/>
      <c r="H83" s="35"/>
      <c r="I83" s="113" t="s">
        <v>31</v>
      </c>
      <c r="J83" s="32" t="str">
        <f>E21</f>
        <v>AGA Letiště, spol. s r.o.</v>
      </c>
      <c r="K83" s="35"/>
      <c r="L83" s="38"/>
    </row>
    <row r="84" spans="2:65" s="1" customFormat="1" ht="13.7" customHeight="1">
      <c r="B84" s="34"/>
      <c r="C84" s="29" t="s">
        <v>29</v>
      </c>
      <c r="D84" s="35"/>
      <c r="E84" s="35"/>
      <c r="F84" s="27" t="str">
        <f>IF(E18="","",E18)</f>
        <v>Vyplň údaj</v>
      </c>
      <c r="G84" s="35"/>
      <c r="H84" s="35"/>
      <c r="I84" s="113" t="s">
        <v>34</v>
      </c>
      <c r="J84" s="32" t="str">
        <f>E24</f>
        <v xml:space="preserve"> </v>
      </c>
      <c r="K84" s="35"/>
      <c r="L84" s="38"/>
    </row>
    <row r="85" spans="2:65" s="1" customFormat="1" ht="10.35" customHeight="1">
      <c r="B85" s="34"/>
      <c r="C85" s="35"/>
      <c r="D85" s="35"/>
      <c r="E85" s="35"/>
      <c r="F85" s="35"/>
      <c r="G85" s="35"/>
      <c r="H85" s="35"/>
      <c r="I85" s="112"/>
      <c r="J85" s="35"/>
      <c r="K85" s="35"/>
      <c r="L85" s="38"/>
    </row>
    <row r="86" spans="2:65" s="10" customFormat="1" ht="29.25" customHeight="1">
      <c r="B86" s="156"/>
      <c r="C86" s="157" t="s">
        <v>117</v>
      </c>
      <c r="D86" s="158" t="s">
        <v>57</v>
      </c>
      <c r="E86" s="158" t="s">
        <v>53</v>
      </c>
      <c r="F86" s="158" t="s">
        <v>54</v>
      </c>
      <c r="G86" s="158" t="s">
        <v>118</v>
      </c>
      <c r="H86" s="158" t="s">
        <v>119</v>
      </c>
      <c r="I86" s="159" t="s">
        <v>120</v>
      </c>
      <c r="J86" s="158" t="s">
        <v>112</v>
      </c>
      <c r="K86" s="160" t="s">
        <v>121</v>
      </c>
      <c r="L86" s="161"/>
      <c r="M86" s="64" t="s">
        <v>19</v>
      </c>
      <c r="N86" s="65" t="s">
        <v>42</v>
      </c>
      <c r="O86" s="65" t="s">
        <v>122</v>
      </c>
      <c r="P86" s="65" t="s">
        <v>123</v>
      </c>
      <c r="Q86" s="65" t="s">
        <v>124</v>
      </c>
      <c r="R86" s="65" t="s">
        <v>125</v>
      </c>
      <c r="S86" s="65" t="s">
        <v>126</v>
      </c>
      <c r="T86" s="66" t="s">
        <v>127</v>
      </c>
    </row>
    <row r="87" spans="2:65" s="1" customFormat="1" ht="22.9" customHeight="1">
      <c r="B87" s="34"/>
      <c r="C87" s="71" t="s">
        <v>128</v>
      </c>
      <c r="D87" s="35"/>
      <c r="E87" s="35"/>
      <c r="F87" s="35"/>
      <c r="G87" s="35"/>
      <c r="H87" s="35"/>
      <c r="I87" s="112"/>
      <c r="J87" s="162">
        <f>BK87</f>
        <v>0</v>
      </c>
      <c r="K87" s="35"/>
      <c r="L87" s="38"/>
      <c r="M87" s="67"/>
      <c r="N87" s="68"/>
      <c r="O87" s="68"/>
      <c r="P87" s="163">
        <f>P88</f>
        <v>0</v>
      </c>
      <c r="Q87" s="68"/>
      <c r="R87" s="163">
        <f>R88</f>
        <v>4.7520562500000008</v>
      </c>
      <c r="S87" s="68"/>
      <c r="T87" s="164">
        <f>T88</f>
        <v>1.3209749999999998</v>
      </c>
      <c r="AT87" s="17" t="s">
        <v>71</v>
      </c>
      <c r="AU87" s="17" t="s">
        <v>113</v>
      </c>
      <c r="BK87" s="165">
        <f>BK88</f>
        <v>0</v>
      </c>
    </row>
    <row r="88" spans="2:65" s="11" customFormat="1" ht="25.9" customHeight="1">
      <c r="B88" s="166"/>
      <c r="C88" s="167"/>
      <c r="D88" s="168" t="s">
        <v>71</v>
      </c>
      <c r="E88" s="169" t="s">
        <v>129</v>
      </c>
      <c r="F88" s="169" t="s">
        <v>130</v>
      </c>
      <c r="G88" s="167"/>
      <c r="H88" s="167"/>
      <c r="I88" s="170"/>
      <c r="J88" s="171">
        <f>BK88</f>
        <v>0</v>
      </c>
      <c r="K88" s="167"/>
      <c r="L88" s="172"/>
      <c r="M88" s="173"/>
      <c r="N88" s="174"/>
      <c r="O88" s="174"/>
      <c r="P88" s="175">
        <f>P89+P177+P190+P295+P306+P410+P419</f>
        <v>0</v>
      </c>
      <c r="Q88" s="174"/>
      <c r="R88" s="175">
        <f>R89+R177+R190+R295+R306+R410+R419</f>
        <v>4.7520562500000008</v>
      </c>
      <c r="S88" s="174"/>
      <c r="T88" s="176">
        <f>T89+T177+T190+T295+T306+T410+T419</f>
        <v>1.3209749999999998</v>
      </c>
      <c r="AR88" s="177" t="s">
        <v>79</v>
      </c>
      <c r="AT88" s="178" t="s">
        <v>71</v>
      </c>
      <c r="AU88" s="178" t="s">
        <v>72</v>
      </c>
      <c r="AY88" s="177" t="s">
        <v>131</v>
      </c>
      <c r="BK88" s="179">
        <f>BK89+BK177+BK190+BK295+BK306+BK410+BK419</f>
        <v>0</v>
      </c>
    </row>
    <row r="89" spans="2:65" s="11" customFormat="1" ht="22.9" customHeight="1">
      <c r="B89" s="166"/>
      <c r="C89" s="167"/>
      <c r="D89" s="168" t="s">
        <v>71</v>
      </c>
      <c r="E89" s="180" t="s">
        <v>79</v>
      </c>
      <c r="F89" s="180" t="s">
        <v>132</v>
      </c>
      <c r="G89" s="167"/>
      <c r="H89" s="167"/>
      <c r="I89" s="170"/>
      <c r="J89" s="181">
        <f>BK89</f>
        <v>0</v>
      </c>
      <c r="K89" s="167"/>
      <c r="L89" s="172"/>
      <c r="M89" s="173"/>
      <c r="N89" s="174"/>
      <c r="O89" s="174"/>
      <c r="P89" s="175">
        <f>SUM(P90:P176)</f>
        <v>0</v>
      </c>
      <c r="Q89" s="174"/>
      <c r="R89" s="175">
        <f>SUM(R90:R176)</f>
        <v>3.99038475</v>
      </c>
      <c r="S89" s="174"/>
      <c r="T89" s="176">
        <f>SUM(T90:T176)</f>
        <v>1.3209749999999998</v>
      </c>
      <c r="AR89" s="177" t="s">
        <v>79</v>
      </c>
      <c r="AT89" s="178" t="s">
        <v>71</v>
      </c>
      <c r="AU89" s="178" t="s">
        <v>79</v>
      </c>
      <c r="AY89" s="177" t="s">
        <v>131</v>
      </c>
      <c r="BK89" s="179">
        <f>SUM(BK90:BK176)</f>
        <v>0</v>
      </c>
    </row>
    <row r="90" spans="2:65" s="1" customFormat="1" ht="16.5" customHeight="1">
      <c r="B90" s="34"/>
      <c r="C90" s="182" t="s">
        <v>81</v>
      </c>
      <c r="D90" s="182" t="s">
        <v>133</v>
      </c>
      <c r="E90" s="183" t="s">
        <v>315</v>
      </c>
      <c r="F90" s="184" t="s">
        <v>316</v>
      </c>
      <c r="G90" s="185" t="s">
        <v>164</v>
      </c>
      <c r="H90" s="186">
        <v>12.824999999999999</v>
      </c>
      <c r="I90" s="187"/>
      <c r="J90" s="188">
        <f>ROUND(I90*H90,2)</f>
        <v>0</v>
      </c>
      <c r="K90" s="184" t="s">
        <v>137</v>
      </c>
      <c r="L90" s="38"/>
      <c r="M90" s="189" t="s">
        <v>19</v>
      </c>
      <c r="N90" s="190" t="s">
        <v>43</v>
      </c>
      <c r="O90" s="60"/>
      <c r="P90" s="191">
        <f>O90*H90</f>
        <v>0</v>
      </c>
      <c r="Q90" s="191">
        <v>3.0000000000000001E-5</v>
      </c>
      <c r="R90" s="191">
        <f>Q90*H90</f>
        <v>3.8475E-4</v>
      </c>
      <c r="S90" s="191">
        <v>0.10299999999999999</v>
      </c>
      <c r="T90" s="192">
        <f>S90*H90</f>
        <v>1.3209749999999998</v>
      </c>
      <c r="AR90" s="17" t="s">
        <v>138</v>
      </c>
      <c r="AT90" s="17" t="s">
        <v>133</v>
      </c>
      <c r="AU90" s="17" t="s">
        <v>81</v>
      </c>
      <c r="AY90" s="17" t="s">
        <v>131</v>
      </c>
      <c r="BE90" s="193">
        <f>IF(N90="základní",J90,0)</f>
        <v>0</v>
      </c>
      <c r="BF90" s="193">
        <f>IF(N90="snížená",J90,0)</f>
        <v>0</v>
      </c>
      <c r="BG90" s="193">
        <f>IF(N90="zákl. přenesená",J90,0)</f>
        <v>0</v>
      </c>
      <c r="BH90" s="193">
        <f>IF(N90="sníž. přenesená",J90,0)</f>
        <v>0</v>
      </c>
      <c r="BI90" s="193">
        <f>IF(N90="nulová",J90,0)</f>
        <v>0</v>
      </c>
      <c r="BJ90" s="17" t="s">
        <v>79</v>
      </c>
      <c r="BK90" s="193">
        <f>ROUND(I90*H90,2)</f>
        <v>0</v>
      </c>
      <c r="BL90" s="17" t="s">
        <v>138</v>
      </c>
      <c r="BM90" s="17" t="s">
        <v>317</v>
      </c>
    </row>
    <row r="91" spans="2:65" s="1" customFormat="1" ht="19.5">
      <c r="B91" s="34"/>
      <c r="C91" s="35"/>
      <c r="D91" s="194" t="s">
        <v>140</v>
      </c>
      <c r="E91" s="35"/>
      <c r="F91" s="195" t="s">
        <v>318</v>
      </c>
      <c r="G91" s="35"/>
      <c r="H91" s="35"/>
      <c r="I91" s="112"/>
      <c r="J91" s="35"/>
      <c r="K91" s="35"/>
      <c r="L91" s="38"/>
      <c r="M91" s="196"/>
      <c r="N91" s="60"/>
      <c r="O91" s="60"/>
      <c r="P91" s="60"/>
      <c r="Q91" s="60"/>
      <c r="R91" s="60"/>
      <c r="S91" s="60"/>
      <c r="T91" s="61"/>
      <c r="AT91" s="17" t="s">
        <v>140</v>
      </c>
      <c r="AU91" s="17" t="s">
        <v>81</v>
      </c>
    </row>
    <row r="92" spans="2:65" s="1" customFormat="1" ht="195">
      <c r="B92" s="34"/>
      <c r="C92" s="35"/>
      <c r="D92" s="194" t="s">
        <v>142</v>
      </c>
      <c r="E92" s="35"/>
      <c r="F92" s="197" t="s">
        <v>319</v>
      </c>
      <c r="G92" s="35"/>
      <c r="H92" s="35"/>
      <c r="I92" s="112"/>
      <c r="J92" s="35"/>
      <c r="K92" s="35"/>
      <c r="L92" s="38"/>
      <c r="M92" s="196"/>
      <c r="N92" s="60"/>
      <c r="O92" s="60"/>
      <c r="P92" s="60"/>
      <c r="Q92" s="60"/>
      <c r="R92" s="60"/>
      <c r="S92" s="60"/>
      <c r="T92" s="61"/>
      <c r="AT92" s="17" t="s">
        <v>142</v>
      </c>
      <c r="AU92" s="17" t="s">
        <v>81</v>
      </c>
    </row>
    <row r="93" spans="2:65" s="13" customFormat="1" ht="11.25">
      <c r="B93" s="212"/>
      <c r="C93" s="213"/>
      <c r="D93" s="194" t="s">
        <v>146</v>
      </c>
      <c r="E93" s="214" t="s">
        <v>19</v>
      </c>
      <c r="F93" s="215" t="s">
        <v>320</v>
      </c>
      <c r="G93" s="213"/>
      <c r="H93" s="214" t="s">
        <v>19</v>
      </c>
      <c r="I93" s="216"/>
      <c r="J93" s="213"/>
      <c r="K93" s="213"/>
      <c r="L93" s="217"/>
      <c r="M93" s="218"/>
      <c r="N93" s="219"/>
      <c r="O93" s="219"/>
      <c r="P93" s="219"/>
      <c r="Q93" s="219"/>
      <c r="R93" s="219"/>
      <c r="S93" s="219"/>
      <c r="T93" s="220"/>
      <c r="AT93" s="221" t="s">
        <v>146</v>
      </c>
      <c r="AU93" s="221" t="s">
        <v>81</v>
      </c>
      <c r="AV93" s="13" t="s">
        <v>79</v>
      </c>
      <c r="AW93" s="13" t="s">
        <v>33</v>
      </c>
      <c r="AX93" s="13" t="s">
        <v>72</v>
      </c>
      <c r="AY93" s="221" t="s">
        <v>131</v>
      </c>
    </row>
    <row r="94" spans="2:65" s="12" customFormat="1" ht="11.25">
      <c r="B94" s="198"/>
      <c r="C94" s="199"/>
      <c r="D94" s="194" t="s">
        <v>146</v>
      </c>
      <c r="E94" s="200" t="s">
        <v>19</v>
      </c>
      <c r="F94" s="201" t="s">
        <v>321</v>
      </c>
      <c r="G94" s="199"/>
      <c r="H94" s="202">
        <v>12.824999999999999</v>
      </c>
      <c r="I94" s="203"/>
      <c r="J94" s="199"/>
      <c r="K94" s="199"/>
      <c r="L94" s="204"/>
      <c r="M94" s="205"/>
      <c r="N94" s="206"/>
      <c r="O94" s="206"/>
      <c r="P94" s="206"/>
      <c r="Q94" s="206"/>
      <c r="R94" s="206"/>
      <c r="S94" s="206"/>
      <c r="T94" s="207"/>
      <c r="AT94" s="208" t="s">
        <v>146</v>
      </c>
      <c r="AU94" s="208" t="s">
        <v>81</v>
      </c>
      <c r="AV94" s="12" t="s">
        <v>81</v>
      </c>
      <c r="AW94" s="12" t="s">
        <v>33</v>
      </c>
      <c r="AX94" s="12" t="s">
        <v>72</v>
      </c>
      <c r="AY94" s="208" t="s">
        <v>131</v>
      </c>
    </row>
    <row r="95" spans="2:65" s="1" customFormat="1" ht="16.5" customHeight="1">
      <c r="B95" s="34"/>
      <c r="C95" s="182" t="s">
        <v>181</v>
      </c>
      <c r="D95" s="182" t="s">
        <v>133</v>
      </c>
      <c r="E95" s="183" t="s">
        <v>322</v>
      </c>
      <c r="F95" s="184" t="s">
        <v>323</v>
      </c>
      <c r="G95" s="185" t="s">
        <v>136</v>
      </c>
      <c r="H95" s="186">
        <v>-3.4</v>
      </c>
      <c r="I95" s="187"/>
      <c r="J95" s="188">
        <f>ROUND(I95*H95,2)</f>
        <v>0</v>
      </c>
      <c r="K95" s="184" t="s">
        <v>137</v>
      </c>
      <c r="L95" s="38"/>
      <c r="M95" s="189" t="s">
        <v>19</v>
      </c>
      <c r="N95" s="190" t="s">
        <v>43</v>
      </c>
      <c r="O95" s="60"/>
      <c r="P95" s="191">
        <f>O95*H95</f>
        <v>0</v>
      </c>
      <c r="Q95" s="191">
        <v>0</v>
      </c>
      <c r="R95" s="191">
        <f>Q95*H95</f>
        <v>0</v>
      </c>
      <c r="S95" s="191">
        <v>0</v>
      </c>
      <c r="T95" s="192">
        <f>S95*H95</f>
        <v>0</v>
      </c>
      <c r="AR95" s="17" t="s">
        <v>138</v>
      </c>
      <c r="AT95" s="17" t="s">
        <v>133</v>
      </c>
      <c r="AU95" s="17" t="s">
        <v>81</v>
      </c>
      <c r="AY95" s="17" t="s">
        <v>131</v>
      </c>
      <c r="BE95" s="193">
        <f>IF(N95="základní",J95,0)</f>
        <v>0</v>
      </c>
      <c r="BF95" s="193">
        <f>IF(N95="snížená",J95,0)</f>
        <v>0</v>
      </c>
      <c r="BG95" s="193">
        <f>IF(N95="zákl. přenesená",J95,0)</f>
        <v>0</v>
      </c>
      <c r="BH95" s="193">
        <f>IF(N95="sníž. přenesená",J95,0)</f>
        <v>0</v>
      </c>
      <c r="BI95" s="193">
        <f>IF(N95="nulová",J95,0)</f>
        <v>0</v>
      </c>
      <c r="BJ95" s="17" t="s">
        <v>79</v>
      </c>
      <c r="BK95" s="193">
        <f>ROUND(I95*H95,2)</f>
        <v>0</v>
      </c>
      <c r="BL95" s="17" t="s">
        <v>138</v>
      </c>
      <c r="BM95" s="17" t="s">
        <v>324</v>
      </c>
    </row>
    <row r="96" spans="2:65" s="1" customFormat="1" ht="19.5">
      <c r="B96" s="34"/>
      <c r="C96" s="35"/>
      <c r="D96" s="194" t="s">
        <v>140</v>
      </c>
      <c r="E96" s="35"/>
      <c r="F96" s="195" t="s">
        <v>325</v>
      </c>
      <c r="G96" s="35"/>
      <c r="H96" s="35"/>
      <c r="I96" s="112"/>
      <c r="J96" s="35"/>
      <c r="K96" s="35"/>
      <c r="L96" s="38"/>
      <c r="M96" s="196"/>
      <c r="N96" s="60"/>
      <c r="O96" s="60"/>
      <c r="P96" s="60"/>
      <c r="Q96" s="60"/>
      <c r="R96" s="60"/>
      <c r="S96" s="60"/>
      <c r="T96" s="61"/>
      <c r="AT96" s="17" t="s">
        <v>140</v>
      </c>
      <c r="AU96" s="17" t="s">
        <v>81</v>
      </c>
    </row>
    <row r="97" spans="2:65" s="1" customFormat="1" ht="78">
      <c r="B97" s="34"/>
      <c r="C97" s="35"/>
      <c r="D97" s="194" t="s">
        <v>142</v>
      </c>
      <c r="E97" s="35"/>
      <c r="F97" s="197" t="s">
        <v>326</v>
      </c>
      <c r="G97" s="35"/>
      <c r="H97" s="35"/>
      <c r="I97" s="112"/>
      <c r="J97" s="35"/>
      <c r="K97" s="35"/>
      <c r="L97" s="38"/>
      <c r="M97" s="196"/>
      <c r="N97" s="60"/>
      <c r="O97" s="60"/>
      <c r="P97" s="60"/>
      <c r="Q97" s="60"/>
      <c r="R97" s="60"/>
      <c r="S97" s="60"/>
      <c r="T97" s="61"/>
      <c r="AT97" s="17" t="s">
        <v>142</v>
      </c>
      <c r="AU97" s="17" t="s">
        <v>81</v>
      </c>
    </row>
    <row r="98" spans="2:65" s="1" customFormat="1" ht="19.5">
      <c r="B98" s="34"/>
      <c r="C98" s="35"/>
      <c r="D98" s="194" t="s">
        <v>144</v>
      </c>
      <c r="E98" s="35"/>
      <c r="F98" s="197" t="s">
        <v>327</v>
      </c>
      <c r="G98" s="35"/>
      <c r="H98" s="35"/>
      <c r="I98" s="112"/>
      <c r="J98" s="35"/>
      <c r="K98" s="35"/>
      <c r="L98" s="38"/>
      <c r="M98" s="196"/>
      <c r="N98" s="60"/>
      <c r="O98" s="60"/>
      <c r="P98" s="60"/>
      <c r="Q98" s="60"/>
      <c r="R98" s="60"/>
      <c r="S98" s="60"/>
      <c r="T98" s="61"/>
      <c r="AT98" s="17" t="s">
        <v>144</v>
      </c>
      <c r="AU98" s="17" t="s">
        <v>81</v>
      </c>
    </row>
    <row r="99" spans="2:65" s="12" customFormat="1" ht="11.25">
      <c r="B99" s="198"/>
      <c r="C99" s="199"/>
      <c r="D99" s="194" t="s">
        <v>146</v>
      </c>
      <c r="E99" s="200" t="s">
        <v>19</v>
      </c>
      <c r="F99" s="201" t="s">
        <v>328</v>
      </c>
      <c r="G99" s="199"/>
      <c r="H99" s="202">
        <v>-3.4</v>
      </c>
      <c r="I99" s="203"/>
      <c r="J99" s="199"/>
      <c r="K99" s="199"/>
      <c r="L99" s="204"/>
      <c r="M99" s="205"/>
      <c r="N99" s="206"/>
      <c r="O99" s="206"/>
      <c r="P99" s="206"/>
      <c r="Q99" s="206"/>
      <c r="R99" s="206"/>
      <c r="S99" s="206"/>
      <c r="T99" s="207"/>
      <c r="AT99" s="208" t="s">
        <v>146</v>
      </c>
      <c r="AU99" s="208" t="s">
        <v>81</v>
      </c>
      <c r="AV99" s="12" t="s">
        <v>81</v>
      </c>
      <c r="AW99" s="12" t="s">
        <v>33</v>
      </c>
      <c r="AX99" s="12" t="s">
        <v>72</v>
      </c>
      <c r="AY99" s="208" t="s">
        <v>131</v>
      </c>
    </row>
    <row r="100" spans="2:65" s="1" customFormat="1" ht="16.5" customHeight="1">
      <c r="B100" s="34"/>
      <c r="C100" s="182" t="s">
        <v>187</v>
      </c>
      <c r="D100" s="182" t="s">
        <v>133</v>
      </c>
      <c r="E100" s="183" t="s">
        <v>329</v>
      </c>
      <c r="F100" s="184" t="s">
        <v>330</v>
      </c>
      <c r="G100" s="185" t="s">
        <v>136</v>
      </c>
      <c r="H100" s="186">
        <v>-1.7</v>
      </c>
      <c r="I100" s="187"/>
      <c r="J100" s="188">
        <f>ROUND(I100*H100,2)</f>
        <v>0</v>
      </c>
      <c r="K100" s="184" t="s">
        <v>137</v>
      </c>
      <c r="L100" s="38"/>
      <c r="M100" s="189" t="s">
        <v>19</v>
      </c>
      <c r="N100" s="190" t="s">
        <v>43</v>
      </c>
      <c r="O100" s="60"/>
      <c r="P100" s="191">
        <f>O100*H100</f>
        <v>0</v>
      </c>
      <c r="Q100" s="191">
        <v>0</v>
      </c>
      <c r="R100" s="191">
        <f>Q100*H100</f>
        <v>0</v>
      </c>
      <c r="S100" s="191">
        <v>0</v>
      </c>
      <c r="T100" s="192">
        <f>S100*H100</f>
        <v>0</v>
      </c>
      <c r="AR100" s="17" t="s">
        <v>138</v>
      </c>
      <c r="AT100" s="17" t="s">
        <v>133</v>
      </c>
      <c r="AU100" s="17" t="s">
        <v>81</v>
      </c>
      <c r="AY100" s="17" t="s">
        <v>131</v>
      </c>
      <c r="BE100" s="193">
        <f>IF(N100="základní",J100,0)</f>
        <v>0</v>
      </c>
      <c r="BF100" s="193">
        <f>IF(N100="snížená",J100,0)</f>
        <v>0</v>
      </c>
      <c r="BG100" s="193">
        <f>IF(N100="zákl. přenesená",J100,0)</f>
        <v>0</v>
      </c>
      <c r="BH100" s="193">
        <f>IF(N100="sníž. přenesená",J100,0)</f>
        <v>0</v>
      </c>
      <c r="BI100" s="193">
        <f>IF(N100="nulová",J100,0)</f>
        <v>0</v>
      </c>
      <c r="BJ100" s="17" t="s">
        <v>79</v>
      </c>
      <c r="BK100" s="193">
        <f>ROUND(I100*H100,2)</f>
        <v>0</v>
      </c>
      <c r="BL100" s="17" t="s">
        <v>138</v>
      </c>
      <c r="BM100" s="17" t="s">
        <v>331</v>
      </c>
    </row>
    <row r="101" spans="2:65" s="1" customFormat="1" ht="19.5">
      <c r="B101" s="34"/>
      <c r="C101" s="35"/>
      <c r="D101" s="194" t="s">
        <v>140</v>
      </c>
      <c r="E101" s="35"/>
      <c r="F101" s="195" t="s">
        <v>332</v>
      </c>
      <c r="G101" s="35"/>
      <c r="H101" s="35"/>
      <c r="I101" s="112"/>
      <c r="J101" s="35"/>
      <c r="K101" s="35"/>
      <c r="L101" s="38"/>
      <c r="M101" s="196"/>
      <c r="N101" s="60"/>
      <c r="O101" s="60"/>
      <c r="P101" s="60"/>
      <c r="Q101" s="60"/>
      <c r="R101" s="60"/>
      <c r="S101" s="60"/>
      <c r="T101" s="61"/>
      <c r="AT101" s="17" t="s">
        <v>140</v>
      </c>
      <c r="AU101" s="17" t="s">
        <v>81</v>
      </c>
    </row>
    <row r="102" spans="2:65" s="1" customFormat="1" ht="78">
      <c r="B102" s="34"/>
      <c r="C102" s="35"/>
      <c r="D102" s="194" t="s">
        <v>142</v>
      </c>
      <c r="E102" s="35"/>
      <c r="F102" s="197" t="s">
        <v>326</v>
      </c>
      <c r="G102" s="35"/>
      <c r="H102" s="35"/>
      <c r="I102" s="112"/>
      <c r="J102" s="35"/>
      <c r="K102" s="35"/>
      <c r="L102" s="38"/>
      <c r="M102" s="196"/>
      <c r="N102" s="60"/>
      <c r="O102" s="60"/>
      <c r="P102" s="60"/>
      <c r="Q102" s="60"/>
      <c r="R102" s="60"/>
      <c r="S102" s="60"/>
      <c r="T102" s="61"/>
      <c r="AT102" s="17" t="s">
        <v>142</v>
      </c>
      <c r="AU102" s="17" t="s">
        <v>81</v>
      </c>
    </row>
    <row r="103" spans="2:65" s="13" customFormat="1" ht="11.25">
      <c r="B103" s="212"/>
      <c r="C103" s="213"/>
      <c r="D103" s="194" t="s">
        <v>146</v>
      </c>
      <c r="E103" s="214" t="s">
        <v>19</v>
      </c>
      <c r="F103" s="215" t="s">
        <v>333</v>
      </c>
      <c r="G103" s="213"/>
      <c r="H103" s="214" t="s">
        <v>19</v>
      </c>
      <c r="I103" s="216"/>
      <c r="J103" s="213"/>
      <c r="K103" s="213"/>
      <c r="L103" s="217"/>
      <c r="M103" s="218"/>
      <c r="N103" s="219"/>
      <c r="O103" s="219"/>
      <c r="P103" s="219"/>
      <c r="Q103" s="219"/>
      <c r="R103" s="219"/>
      <c r="S103" s="219"/>
      <c r="T103" s="220"/>
      <c r="AT103" s="221" t="s">
        <v>146</v>
      </c>
      <c r="AU103" s="221" t="s">
        <v>81</v>
      </c>
      <c r="AV103" s="13" t="s">
        <v>79</v>
      </c>
      <c r="AW103" s="13" t="s">
        <v>33</v>
      </c>
      <c r="AX103" s="13" t="s">
        <v>72</v>
      </c>
      <c r="AY103" s="221" t="s">
        <v>131</v>
      </c>
    </row>
    <row r="104" spans="2:65" s="12" customFormat="1" ht="11.25">
      <c r="B104" s="198"/>
      <c r="C104" s="199"/>
      <c r="D104" s="194" t="s">
        <v>146</v>
      </c>
      <c r="E104" s="200" t="s">
        <v>19</v>
      </c>
      <c r="F104" s="201" t="s">
        <v>328</v>
      </c>
      <c r="G104" s="199"/>
      <c r="H104" s="202">
        <v>-3.4</v>
      </c>
      <c r="I104" s="203"/>
      <c r="J104" s="199"/>
      <c r="K104" s="199"/>
      <c r="L104" s="204"/>
      <c r="M104" s="205"/>
      <c r="N104" s="206"/>
      <c r="O104" s="206"/>
      <c r="P104" s="206"/>
      <c r="Q104" s="206"/>
      <c r="R104" s="206"/>
      <c r="S104" s="206"/>
      <c r="T104" s="207"/>
      <c r="AT104" s="208" t="s">
        <v>146</v>
      </c>
      <c r="AU104" s="208" t="s">
        <v>81</v>
      </c>
      <c r="AV104" s="12" t="s">
        <v>81</v>
      </c>
      <c r="AW104" s="12" t="s">
        <v>33</v>
      </c>
      <c r="AX104" s="12" t="s">
        <v>72</v>
      </c>
      <c r="AY104" s="208" t="s">
        <v>131</v>
      </c>
    </row>
    <row r="105" spans="2:65" s="12" customFormat="1" ht="11.25">
      <c r="B105" s="198"/>
      <c r="C105" s="199"/>
      <c r="D105" s="194" t="s">
        <v>146</v>
      </c>
      <c r="E105" s="199"/>
      <c r="F105" s="201" t="s">
        <v>334</v>
      </c>
      <c r="G105" s="199"/>
      <c r="H105" s="202">
        <v>-1.7</v>
      </c>
      <c r="I105" s="203"/>
      <c r="J105" s="199"/>
      <c r="K105" s="199"/>
      <c r="L105" s="204"/>
      <c r="M105" s="205"/>
      <c r="N105" s="206"/>
      <c r="O105" s="206"/>
      <c r="P105" s="206"/>
      <c r="Q105" s="206"/>
      <c r="R105" s="206"/>
      <c r="S105" s="206"/>
      <c r="T105" s="207"/>
      <c r="AT105" s="208" t="s">
        <v>146</v>
      </c>
      <c r="AU105" s="208" t="s">
        <v>81</v>
      </c>
      <c r="AV105" s="12" t="s">
        <v>81</v>
      </c>
      <c r="AW105" s="12" t="s">
        <v>4</v>
      </c>
      <c r="AX105" s="12" t="s">
        <v>79</v>
      </c>
      <c r="AY105" s="208" t="s">
        <v>131</v>
      </c>
    </row>
    <row r="106" spans="2:65" s="1" customFormat="1" ht="16.5" customHeight="1">
      <c r="B106" s="34"/>
      <c r="C106" s="182" t="s">
        <v>335</v>
      </c>
      <c r="D106" s="182" t="s">
        <v>133</v>
      </c>
      <c r="E106" s="183" t="s">
        <v>336</v>
      </c>
      <c r="F106" s="184" t="s">
        <v>337</v>
      </c>
      <c r="G106" s="185" t="s">
        <v>136</v>
      </c>
      <c r="H106" s="186">
        <v>5.5</v>
      </c>
      <c r="I106" s="187"/>
      <c r="J106" s="188">
        <f>ROUND(I106*H106,2)</f>
        <v>0</v>
      </c>
      <c r="K106" s="184" t="s">
        <v>137</v>
      </c>
      <c r="L106" s="38"/>
      <c r="M106" s="189" t="s">
        <v>19</v>
      </c>
      <c r="N106" s="190" t="s">
        <v>43</v>
      </c>
      <c r="O106" s="60"/>
      <c r="P106" s="191">
        <f>O106*H106</f>
        <v>0</v>
      </c>
      <c r="Q106" s="191">
        <v>0</v>
      </c>
      <c r="R106" s="191">
        <f>Q106*H106</f>
        <v>0</v>
      </c>
      <c r="S106" s="191">
        <v>0</v>
      </c>
      <c r="T106" s="192">
        <f>S106*H106</f>
        <v>0</v>
      </c>
      <c r="AR106" s="17" t="s">
        <v>138</v>
      </c>
      <c r="AT106" s="17" t="s">
        <v>133</v>
      </c>
      <c r="AU106" s="17" t="s">
        <v>81</v>
      </c>
      <c r="AY106" s="17" t="s">
        <v>131</v>
      </c>
      <c r="BE106" s="193">
        <f>IF(N106="základní",J106,0)</f>
        <v>0</v>
      </c>
      <c r="BF106" s="193">
        <f>IF(N106="snížená",J106,0)</f>
        <v>0</v>
      </c>
      <c r="BG106" s="193">
        <f>IF(N106="zákl. přenesená",J106,0)</f>
        <v>0</v>
      </c>
      <c r="BH106" s="193">
        <f>IF(N106="sníž. přenesená",J106,0)</f>
        <v>0</v>
      </c>
      <c r="BI106" s="193">
        <f>IF(N106="nulová",J106,0)</f>
        <v>0</v>
      </c>
      <c r="BJ106" s="17" t="s">
        <v>79</v>
      </c>
      <c r="BK106" s="193">
        <f>ROUND(I106*H106,2)</f>
        <v>0</v>
      </c>
      <c r="BL106" s="17" t="s">
        <v>138</v>
      </c>
      <c r="BM106" s="17" t="s">
        <v>338</v>
      </c>
    </row>
    <row r="107" spans="2:65" s="1" customFormat="1" ht="19.5">
      <c r="B107" s="34"/>
      <c r="C107" s="35"/>
      <c r="D107" s="194" t="s">
        <v>140</v>
      </c>
      <c r="E107" s="35"/>
      <c r="F107" s="195" t="s">
        <v>339</v>
      </c>
      <c r="G107" s="35"/>
      <c r="H107" s="35"/>
      <c r="I107" s="112"/>
      <c r="J107" s="35"/>
      <c r="K107" s="35"/>
      <c r="L107" s="38"/>
      <c r="M107" s="196"/>
      <c r="N107" s="60"/>
      <c r="O107" s="60"/>
      <c r="P107" s="60"/>
      <c r="Q107" s="60"/>
      <c r="R107" s="60"/>
      <c r="S107" s="60"/>
      <c r="T107" s="61"/>
      <c r="AT107" s="17" t="s">
        <v>140</v>
      </c>
      <c r="AU107" s="17" t="s">
        <v>81</v>
      </c>
    </row>
    <row r="108" spans="2:65" s="1" customFormat="1" ht="146.25">
      <c r="B108" s="34"/>
      <c r="C108" s="35"/>
      <c r="D108" s="194" t="s">
        <v>142</v>
      </c>
      <c r="E108" s="35"/>
      <c r="F108" s="197" t="s">
        <v>340</v>
      </c>
      <c r="G108" s="35"/>
      <c r="H108" s="35"/>
      <c r="I108" s="112"/>
      <c r="J108" s="35"/>
      <c r="K108" s="35"/>
      <c r="L108" s="38"/>
      <c r="M108" s="196"/>
      <c r="N108" s="60"/>
      <c r="O108" s="60"/>
      <c r="P108" s="60"/>
      <c r="Q108" s="60"/>
      <c r="R108" s="60"/>
      <c r="S108" s="60"/>
      <c r="T108" s="61"/>
      <c r="AT108" s="17" t="s">
        <v>142</v>
      </c>
      <c r="AU108" s="17" t="s">
        <v>81</v>
      </c>
    </row>
    <row r="109" spans="2:65" s="13" customFormat="1" ht="11.25">
      <c r="B109" s="212"/>
      <c r="C109" s="213"/>
      <c r="D109" s="194" t="s">
        <v>146</v>
      </c>
      <c r="E109" s="214" t="s">
        <v>19</v>
      </c>
      <c r="F109" s="215" t="s">
        <v>341</v>
      </c>
      <c r="G109" s="213"/>
      <c r="H109" s="214" t="s">
        <v>19</v>
      </c>
      <c r="I109" s="216"/>
      <c r="J109" s="213"/>
      <c r="K109" s="213"/>
      <c r="L109" s="217"/>
      <c r="M109" s="218"/>
      <c r="N109" s="219"/>
      <c r="O109" s="219"/>
      <c r="P109" s="219"/>
      <c r="Q109" s="219"/>
      <c r="R109" s="219"/>
      <c r="S109" s="219"/>
      <c r="T109" s="220"/>
      <c r="AT109" s="221" t="s">
        <v>146</v>
      </c>
      <c r="AU109" s="221" t="s">
        <v>81</v>
      </c>
      <c r="AV109" s="13" t="s">
        <v>79</v>
      </c>
      <c r="AW109" s="13" t="s">
        <v>33</v>
      </c>
      <c r="AX109" s="13" t="s">
        <v>72</v>
      </c>
      <c r="AY109" s="221" t="s">
        <v>131</v>
      </c>
    </row>
    <row r="110" spans="2:65" s="12" customFormat="1" ht="11.25">
      <c r="B110" s="198"/>
      <c r="C110" s="199"/>
      <c r="D110" s="194" t="s">
        <v>146</v>
      </c>
      <c r="E110" s="200" t="s">
        <v>19</v>
      </c>
      <c r="F110" s="201" t="s">
        <v>342</v>
      </c>
      <c r="G110" s="199"/>
      <c r="H110" s="202">
        <v>5.5</v>
      </c>
      <c r="I110" s="203"/>
      <c r="J110" s="199"/>
      <c r="K110" s="199"/>
      <c r="L110" s="204"/>
      <c r="M110" s="205"/>
      <c r="N110" s="206"/>
      <c r="O110" s="206"/>
      <c r="P110" s="206"/>
      <c r="Q110" s="206"/>
      <c r="R110" s="206"/>
      <c r="S110" s="206"/>
      <c r="T110" s="207"/>
      <c r="AT110" s="208" t="s">
        <v>146</v>
      </c>
      <c r="AU110" s="208" t="s">
        <v>81</v>
      </c>
      <c r="AV110" s="12" t="s">
        <v>81</v>
      </c>
      <c r="AW110" s="12" t="s">
        <v>33</v>
      </c>
      <c r="AX110" s="12" t="s">
        <v>72</v>
      </c>
      <c r="AY110" s="208" t="s">
        <v>131</v>
      </c>
    </row>
    <row r="111" spans="2:65" s="1" customFormat="1" ht="16.5" customHeight="1">
      <c r="B111" s="34"/>
      <c r="C111" s="182" t="s">
        <v>343</v>
      </c>
      <c r="D111" s="182" t="s">
        <v>133</v>
      </c>
      <c r="E111" s="183" t="s">
        <v>344</v>
      </c>
      <c r="F111" s="184" t="s">
        <v>345</v>
      </c>
      <c r="G111" s="185" t="s">
        <v>136</v>
      </c>
      <c r="H111" s="186">
        <v>2.75</v>
      </c>
      <c r="I111" s="187"/>
      <c r="J111" s="188">
        <f>ROUND(I111*H111,2)</f>
        <v>0</v>
      </c>
      <c r="K111" s="184" t="s">
        <v>137</v>
      </c>
      <c r="L111" s="38"/>
      <c r="M111" s="189" t="s">
        <v>19</v>
      </c>
      <c r="N111" s="190" t="s">
        <v>43</v>
      </c>
      <c r="O111" s="60"/>
      <c r="P111" s="191">
        <f>O111*H111</f>
        <v>0</v>
      </c>
      <c r="Q111" s="191">
        <v>0</v>
      </c>
      <c r="R111" s="191">
        <f>Q111*H111</f>
        <v>0</v>
      </c>
      <c r="S111" s="191">
        <v>0</v>
      </c>
      <c r="T111" s="192">
        <f>S111*H111</f>
        <v>0</v>
      </c>
      <c r="AR111" s="17" t="s">
        <v>138</v>
      </c>
      <c r="AT111" s="17" t="s">
        <v>133</v>
      </c>
      <c r="AU111" s="17" t="s">
        <v>81</v>
      </c>
      <c r="AY111" s="17" t="s">
        <v>131</v>
      </c>
      <c r="BE111" s="193">
        <f>IF(N111="základní",J111,0)</f>
        <v>0</v>
      </c>
      <c r="BF111" s="193">
        <f>IF(N111="snížená",J111,0)</f>
        <v>0</v>
      </c>
      <c r="BG111" s="193">
        <f>IF(N111="zákl. přenesená",J111,0)</f>
        <v>0</v>
      </c>
      <c r="BH111" s="193">
        <f>IF(N111="sníž. přenesená",J111,0)</f>
        <v>0</v>
      </c>
      <c r="BI111" s="193">
        <f>IF(N111="nulová",J111,0)</f>
        <v>0</v>
      </c>
      <c r="BJ111" s="17" t="s">
        <v>79</v>
      </c>
      <c r="BK111" s="193">
        <f>ROUND(I111*H111,2)</f>
        <v>0</v>
      </c>
      <c r="BL111" s="17" t="s">
        <v>138</v>
      </c>
      <c r="BM111" s="17" t="s">
        <v>346</v>
      </c>
    </row>
    <row r="112" spans="2:65" s="1" customFormat="1" ht="19.5">
      <c r="B112" s="34"/>
      <c r="C112" s="35"/>
      <c r="D112" s="194" t="s">
        <v>140</v>
      </c>
      <c r="E112" s="35"/>
      <c r="F112" s="195" t="s">
        <v>347</v>
      </c>
      <c r="G112" s="35"/>
      <c r="H112" s="35"/>
      <c r="I112" s="112"/>
      <c r="J112" s="35"/>
      <c r="K112" s="35"/>
      <c r="L112" s="38"/>
      <c r="M112" s="196"/>
      <c r="N112" s="60"/>
      <c r="O112" s="60"/>
      <c r="P112" s="60"/>
      <c r="Q112" s="60"/>
      <c r="R112" s="60"/>
      <c r="S112" s="60"/>
      <c r="T112" s="61"/>
      <c r="AT112" s="17" t="s">
        <v>140</v>
      </c>
      <c r="AU112" s="17" t="s">
        <v>81</v>
      </c>
    </row>
    <row r="113" spans="2:65" s="1" customFormat="1" ht="146.25">
      <c r="B113" s="34"/>
      <c r="C113" s="35"/>
      <c r="D113" s="194" t="s">
        <v>142</v>
      </c>
      <c r="E113" s="35"/>
      <c r="F113" s="197" t="s">
        <v>340</v>
      </c>
      <c r="G113" s="35"/>
      <c r="H113" s="35"/>
      <c r="I113" s="112"/>
      <c r="J113" s="35"/>
      <c r="K113" s="35"/>
      <c r="L113" s="38"/>
      <c r="M113" s="196"/>
      <c r="N113" s="60"/>
      <c r="O113" s="60"/>
      <c r="P113" s="60"/>
      <c r="Q113" s="60"/>
      <c r="R113" s="60"/>
      <c r="S113" s="60"/>
      <c r="T113" s="61"/>
      <c r="AT113" s="17" t="s">
        <v>142</v>
      </c>
      <c r="AU113" s="17" t="s">
        <v>81</v>
      </c>
    </row>
    <row r="114" spans="2:65" s="13" customFormat="1" ht="11.25">
      <c r="B114" s="212"/>
      <c r="C114" s="213"/>
      <c r="D114" s="194" t="s">
        <v>146</v>
      </c>
      <c r="E114" s="214" t="s">
        <v>19</v>
      </c>
      <c r="F114" s="215" t="s">
        <v>333</v>
      </c>
      <c r="G114" s="213"/>
      <c r="H114" s="214" t="s">
        <v>19</v>
      </c>
      <c r="I114" s="216"/>
      <c r="J114" s="213"/>
      <c r="K114" s="213"/>
      <c r="L114" s="217"/>
      <c r="M114" s="218"/>
      <c r="N114" s="219"/>
      <c r="O114" s="219"/>
      <c r="P114" s="219"/>
      <c r="Q114" s="219"/>
      <c r="R114" s="219"/>
      <c r="S114" s="219"/>
      <c r="T114" s="220"/>
      <c r="AT114" s="221" t="s">
        <v>146</v>
      </c>
      <c r="AU114" s="221" t="s">
        <v>81</v>
      </c>
      <c r="AV114" s="13" t="s">
        <v>79</v>
      </c>
      <c r="AW114" s="13" t="s">
        <v>33</v>
      </c>
      <c r="AX114" s="13" t="s">
        <v>72</v>
      </c>
      <c r="AY114" s="221" t="s">
        <v>131</v>
      </c>
    </row>
    <row r="115" spans="2:65" s="13" customFormat="1" ht="11.25">
      <c r="B115" s="212"/>
      <c r="C115" s="213"/>
      <c r="D115" s="194" t="s">
        <v>146</v>
      </c>
      <c r="E115" s="214" t="s">
        <v>19</v>
      </c>
      <c r="F115" s="215" t="s">
        <v>341</v>
      </c>
      <c r="G115" s="213"/>
      <c r="H115" s="214" t="s">
        <v>19</v>
      </c>
      <c r="I115" s="216"/>
      <c r="J115" s="213"/>
      <c r="K115" s="213"/>
      <c r="L115" s="217"/>
      <c r="M115" s="218"/>
      <c r="N115" s="219"/>
      <c r="O115" s="219"/>
      <c r="P115" s="219"/>
      <c r="Q115" s="219"/>
      <c r="R115" s="219"/>
      <c r="S115" s="219"/>
      <c r="T115" s="220"/>
      <c r="AT115" s="221" t="s">
        <v>146</v>
      </c>
      <c r="AU115" s="221" t="s">
        <v>81</v>
      </c>
      <c r="AV115" s="13" t="s">
        <v>79</v>
      </c>
      <c r="AW115" s="13" t="s">
        <v>33</v>
      </c>
      <c r="AX115" s="13" t="s">
        <v>72</v>
      </c>
      <c r="AY115" s="221" t="s">
        <v>131</v>
      </c>
    </row>
    <row r="116" spans="2:65" s="12" customFormat="1" ht="11.25">
      <c r="B116" s="198"/>
      <c r="C116" s="199"/>
      <c r="D116" s="194" t="s">
        <v>146</v>
      </c>
      <c r="E116" s="200" t="s">
        <v>19</v>
      </c>
      <c r="F116" s="201" t="s">
        <v>342</v>
      </c>
      <c r="G116" s="199"/>
      <c r="H116" s="202">
        <v>5.5</v>
      </c>
      <c r="I116" s="203"/>
      <c r="J116" s="199"/>
      <c r="K116" s="199"/>
      <c r="L116" s="204"/>
      <c r="M116" s="205"/>
      <c r="N116" s="206"/>
      <c r="O116" s="206"/>
      <c r="P116" s="206"/>
      <c r="Q116" s="206"/>
      <c r="R116" s="206"/>
      <c r="S116" s="206"/>
      <c r="T116" s="207"/>
      <c r="AT116" s="208" t="s">
        <v>146</v>
      </c>
      <c r="AU116" s="208" t="s">
        <v>81</v>
      </c>
      <c r="AV116" s="12" t="s">
        <v>81</v>
      </c>
      <c r="AW116" s="12" t="s">
        <v>33</v>
      </c>
      <c r="AX116" s="12" t="s">
        <v>72</v>
      </c>
      <c r="AY116" s="208" t="s">
        <v>131</v>
      </c>
    </row>
    <row r="117" spans="2:65" s="12" customFormat="1" ht="11.25">
      <c r="B117" s="198"/>
      <c r="C117" s="199"/>
      <c r="D117" s="194" t="s">
        <v>146</v>
      </c>
      <c r="E117" s="199"/>
      <c r="F117" s="201" t="s">
        <v>348</v>
      </c>
      <c r="G117" s="199"/>
      <c r="H117" s="202">
        <v>2.75</v>
      </c>
      <c r="I117" s="203"/>
      <c r="J117" s="199"/>
      <c r="K117" s="199"/>
      <c r="L117" s="204"/>
      <c r="M117" s="205"/>
      <c r="N117" s="206"/>
      <c r="O117" s="206"/>
      <c r="P117" s="206"/>
      <c r="Q117" s="206"/>
      <c r="R117" s="206"/>
      <c r="S117" s="206"/>
      <c r="T117" s="207"/>
      <c r="AT117" s="208" t="s">
        <v>146</v>
      </c>
      <c r="AU117" s="208" t="s">
        <v>81</v>
      </c>
      <c r="AV117" s="12" t="s">
        <v>81</v>
      </c>
      <c r="AW117" s="12" t="s">
        <v>4</v>
      </c>
      <c r="AX117" s="12" t="s">
        <v>79</v>
      </c>
      <c r="AY117" s="208" t="s">
        <v>131</v>
      </c>
    </row>
    <row r="118" spans="2:65" s="1" customFormat="1" ht="16.5" customHeight="1">
      <c r="B118" s="34"/>
      <c r="C118" s="182" t="s">
        <v>208</v>
      </c>
      <c r="D118" s="182" t="s">
        <v>133</v>
      </c>
      <c r="E118" s="183" t="s">
        <v>148</v>
      </c>
      <c r="F118" s="184" t="s">
        <v>149</v>
      </c>
      <c r="G118" s="185" t="s">
        <v>136</v>
      </c>
      <c r="H118" s="186">
        <v>2.1</v>
      </c>
      <c r="I118" s="187"/>
      <c r="J118" s="188">
        <f>ROUND(I118*H118,2)</f>
        <v>0</v>
      </c>
      <c r="K118" s="184" t="s">
        <v>19</v>
      </c>
      <c r="L118" s="38"/>
      <c r="M118" s="189" t="s">
        <v>19</v>
      </c>
      <c r="N118" s="190" t="s">
        <v>43</v>
      </c>
      <c r="O118" s="60"/>
      <c r="P118" s="191">
        <f>O118*H118</f>
        <v>0</v>
      </c>
      <c r="Q118" s="191">
        <v>0</v>
      </c>
      <c r="R118" s="191">
        <f>Q118*H118</f>
        <v>0</v>
      </c>
      <c r="S118" s="191">
        <v>0</v>
      </c>
      <c r="T118" s="192">
        <f>S118*H118</f>
        <v>0</v>
      </c>
      <c r="AR118" s="17" t="s">
        <v>138</v>
      </c>
      <c r="AT118" s="17" t="s">
        <v>133</v>
      </c>
      <c r="AU118" s="17" t="s">
        <v>81</v>
      </c>
      <c r="AY118" s="17" t="s">
        <v>131</v>
      </c>
      <c r="BE118" s="193">
        <f>IF(N118="základní",J118,0)</f>
        <v>0</v>
      </c>
      <c r="BF118" s="193">
        <f>IF(N118="snížená",J118,0)</f>
        <v>0</v>
      </c>
      <c r="BG118" s="193">
        <f>IF(N118="zákl. přenesená",J118,0)</f>
        <v>0</v>
      </c>
      <c r="BH118" s="193">
        <f>IF(N118="sníž. přenesená",J118,0)</f>
        <v>0</v>
      </c>
      <c r="BI118" s="193">
        <f>IF(N118="nulová",J118,0)</f>
        <v>0</v>
      </c>
      <c r="BJ118" s="17" t="s">
        <v>79</v>
      </c>
      <c r="BK118" s="193">
        <f>ROUND(I118*H118,2)</f>
        <v>0</v>
      </c>
      <c r="BL118" s="17" t="s">
        <v>138</v>
      </c>
      <c r="BM118" s="17" t="s">
        <v>349</v>
      </c>
    </row>
    <row r="119" spans="2:65" s="1" customFormat="1" ht="11.25">
      <c r="B119" s="34"/>
      <c r="C119" s="35"/>
      <c r="D119" s="194" t="s">
        <v>140</v>
      </c>
      <c r="E119" s="35"/>
      <c r="F119" s="195" t="s">
        <v>149</v>
      </c>
      <c r="G119" s="35"/>
      <c r="H119" s="35"/>
      <c r="I119" s="112"/>
      <c r="J119" s="35"/>
      <c r="K119" s="35"/>
      <c r="L119" s="38"/>
      <c r="M119" s="196"/>
      <c r="N119" s="60"/>
      <c r="O119" s="60"/>
      <c r="P119" s="60"/>
      <c r="Q119" s="60"/>
      <c r="R119" s="60"/>
      <c r="S119" s="60"/>
      <c r="T119" s="61"/>
      <c r="AT119" s="17" t="s">
        <v>140</v>
      </c>
      <c r="AU119" s="17" t="s">
        <v>81</v>
      </c>
    </row>
    <row r="120" spans="2:65" s="12" customFormat="1" ht="11.25">
      <c r="B120" s="198"/>
      <c r="C120" s="199"/>
      <c r="D120" s="194" t="s">
        <v>146</v>
      </c>
      <c r="E120" s="200" t="s">
        <v>19</v>
      </c>
      <c r="F120" s="201" t="s">
        <v>328</v>
      </c>
      <c r="G120" s="199"/>
      <c r="H120" s="202">
        <v>-3.4</v>
      </c>
      <c r="I120" s="203"/>
      <c r="J120" s="199"/>
      <c r="K120" s="199"/>
      <c r="L120" s="204"/>
      <c r="M120" s="205"/>
      <c r="N120" s="206"/>
      <c r="O120" s="206"/>
      <c r="P120" s="206"/>
      <c r="Q120" s="206"/>
      <c r="R120" s="206"/>
      <c r="S120" s="206"/>
      <c r="T120" s="207"/>
      <c r="AT120" s="208" t="s">
        <v>146</v>
      </c>
      <c r="AU120" s="208" t="s">
        <v>81</v>
      </c>
      <c r="AV120" s="12" t="s">
        <v>81</v>
      </c>
      <c r="AW120" s="12" t="s">
        <v>33</v>
      </c>
      <c r="AX120" s="12" t="s">
        <v>72</v>
      </c>
      <c r="AY120" s="208" t="s">
        <v>131</v>
      </c>
    </row>
    <row r="121" spans="2:65" s="13" customFormat="1" ht="11.25">
      <c r="B121" s="212"/>
      <c r="C121" s="213"/>
      <c r="D121" s="194" t="s">
        <v>146</v>
      </c>
      <c r="E121" s="214" t="s">
        <v>19</v>
      </c>
      <c r="F121" s="215" t="s">
        <v>341</v>
      </c>
      <c r="G121" s="213"/>
      <c r="H121" s="214" t="s">
        <v>19</v>
      </c>
      <c r="I121" s="216"/>
      <c r="J121" s="213"/>
      <c r="K121" s="213"/>
      <c r="L121" s="217"/>
      <c r="M121" s="218"/>
      <c r="N121" s="219"/>
      <c r="O121" s="219"/>
      <c r="P121" s="219"/>
      <c r="Q121" s="219"/>
      <c r="R121" s="219"/>
      <c r="S121" s="219"/>
      <c r="T121" s="220"/>
      <c r="AT121" s="221" t="s">
        <v>146</v>
      </c>
      <c r="AU121" s="221" t="s">
        <v>81</v>
      </c>
      <c r="AV121" s="13" t="s">
        <v>79</v>
      </c>
      <c r="AW121" s="13" t="s">
        <v>33</v>
      </c>
      <c r="AX121" s="13" t="s">
        <v>72</v>
      </c>
      <c r="AY121" s="221" t="s">
        <v>131</v>
      </c>
    </row>
    <row r="122" spans="2:65" s="12" customFormat="1" ht="11.25">
      <c r="B122" s="198"/>
      <c r="C122" s="199"/>
      <c r="D122" s="194" t="s">
        <v>146</v>
      </c>
      <c r="E122" s="200" t="s">
        <v>19</v>
      </c>
      <c r="F122" s="201" t="s">
        <v>342</v>
      </c>
      <c r="G122" s="199"/>
      <c r="H122" s="202">
        <v>5.5</v>
      </c>
      <c r="I122" s="203"/>
      <c r="J122" s="199"/>
      <c r="K122" s="199"/>
      <c r="L122" s="204"/>
      <c r="M122" s="205"/>
      <c r="N122" s="206"/>
      <c r="O122" s="206"/>
      <c r="P122" s="206"/>
      <c r="Q122" s="206"/>
      <c r="R122" s="206"/>
      <c r="S122" s="206"/>
      <c r="T122" s="207"/>
      <c r="AT122" s="208" t="s">
        <v>146</v>
      </c>
      <c r="AU122" s="208" t="s">
        <v>81</v>
      </c>
      <c r="AV122" s="12" t="s">
        <v>81</v>
      </c>
      <c r="AW122" s="12" t="s">
        <v>33</v>
      </c>
      <c r="AX122" s="12" t="s">
        <v>72</v>
      </c>
      <c r="AY122" s="208" t="s">
        <v>131</v>
      </c>
    </row>
    <row r="123" spans="2:65" s="1" customFormat="1" ht="22.5" customHeight="1">
      <c r="B123" s="34"/>
      <c r="C123" s="182" t="s">
        <v>350</v>
      </c>
      <c r="D123" s="182" t="s">
        <v>133</v>
      </c>
      <c r="E123" s="183" t="s">
        <v>351</v>
      </c>
      <c r="F123" s="184" t="s">
        <v>352</v>
      </c>
      <c r="G123" s="185" t="s">
        <v>136</v>
      </c>
      <c r="H123" s="186">
        <v>-6.8</v>
      </c>
      <c r="I123" s="187"/>
      <c r="J123" s="188">
        <f>ROUND(I123*H123,2)</f>
        <v>0</v>
      </c>
      <c r="K123" s="184" t="s">
        <v>19</v>
      </c>
      <c r="L123" s="38"/>
      <c r="M123" s="189" t="s">
        <v>19</v>
      </c>
      <c r="N123" s="190" t="s">
        <v>43</v>
      </c>
      <c r="O123" s="60"/>
      <c r="P123" s="191">
        <f>O123*H123</f>
        <v>0</v>
      </c>
      <c r="Q123" s="191">
        <v>0</v>
      </c>
      <c r="R123" s="191">
        <f>Q123*H123</f>
        <v>0</v>
      </c>
      <c r="S123" s="191">
        <v>0</v>
      </c>
      <c r="T123" s="192">
        <f>S123*H123</f>
        <v>0</v>
      </c>
      <c r="AR123" s="17" t="s">
        <v>138</v>
      </c>
      <c r="AT123" s="17" t="s">
        <v>133</v>
      </c>
      <c r="AU123" s="17" t="s">
        <v>81</v>
      </c>
      <c r="AY123" s="17" t="s">
        <v>131</v>
      </c>
      <c r="BE123" s="193">
        <f>IF(N123="základní",J123,0)</f>
        <v>0</v>
      </c>
      <c r="BF123" s="193">
        <f>IF(N123="snížená",J123,0)</f>
        <v>0</v>
      </c>
      <c r="BG123" s="193">
        <f>IF(N123="zákl. přenesená",J123,0)</f>
        <v>0</v>
      </c>
      <c r="BH123" s="193">
        <f>IF(N123="sníž. přenesená",J123,0)</f>
        <v>0</v>
      </c>
      <c r="BI123" s="193">
        <f>IF(N123="nulová",J123,0)</f>
        <v>0</v>
      </c>
      <c r="BJ123" s="17" t="s">
        <v>79</v>
      </c>
      <c r="BK123" s="193">
        <f>ROUND(I123*H123,2)</f>
        <v>0</v>
      </c>
      <c r="BL123" s="17" t="s">
        <v>138</v>
      </c>
      <c r="BM123" s="17" t="s">
        <v>353</v>
      </c>
    </row>
    <row r="124" spans="2:65" s="1" customFormat="1" ht="11.25">
      <c r="B124" s="34"/>
      <c r="C124" s="35"/>
      <c r="D124" s="194" t="s">
        <v>140</v>
      </c>
      <c r="E124" s="35"/>
      <c r="F124" s="195" t="s">
        <v>352</v>
      </c>
      <c r="G124" s="35"/>
      <c r="H124" s="35"/>
      <c r="I124" s="112"/>
      <c r="J124" s="35"/>
      <c r="K124" s="35"/>
      <c r="L124" s="38"/>
      <c r="M124" s="196"/>
      <c r="N124" s="60"/>
      <c r="O124" s="60"/>
      <c r="P124" s="60"/>
      <c r="Q124" s="60"/>
      <c r="R124" s="60"/>
      <c r="S124" s="60"/>
      <c r="T124" s="61"/>
      <c r="AT124" s="17" t="s">
        <v>140</v>
      </c>
      <c r="AU124" s="17" t="s">
        <v>81</v>
      </c>
    </row>
    <row r="125" spans="2:65" s="1" customFormat="1" ht="136.5">
      <c r="B125" s="34"/>
      <c r="C125" s="35"/>
      <c r="D125" s="194" t="s">
        <v>142</v>
      </c>
      <c r="E125" s="35"/>
      <c r="F125" s="197" t="s">
        <v>354</v>
      </c>
      <c r="G125" s="35"/>
      <c r="H125" s="35"/>
      <c r="I125" s="112"/>
      <c r="J125" s="35"/>
      <c r="K125" s="35"/>
      <c r="L125" s="38"/>
      <c r="M125" s="196"/>
      <c r="N125" s="60"/>
      <c r="O125" s="60"/>
      <c r="P125" s="60"/>
      <c r="Q125" s="60"/>
      <c r="R125" s="60"/>
      <c r="S125" s="60"/>
      <c r="T125" s="61"/>
      <c r="AT125" s="17" t="s">
        <v>142</v>
      </c>
      <c r="AU125" s="17" t="s">
        <v>81</v>
      </c>
    </row>
    <row r="126" spans="2:65" s="12" customFormat="1" ht="11.25">
      <c r="B126" s="198"/>
      <c r="C126" s="199"/>
      <c r="D126" s="194" t="s">
        <v>146</v>
      </c>
      <c r="E126" s="200" t="s">
        <v>19</v>
      </c>
      <c r="F126" s="201" t="s">
        <v>355</v>
      </c>
      <c r="G126" s="199"/>
      <c r="H126" s="202">
        <v>-3.4</v>
      </c>
      <c r="I126" s="203"/>
      <c r="J126" s="199"/>
      <c r="K126" s="199"/>
      <c r="L126" s="204"/>
      <c r="M126" s="205"/>
      <c r="N126" s="206"/>
      <c r="O126" s="206"/>
      <c r="P126" s="206"/>
      <c r="Q126" s="206"/>
      <c r="R126" s="206"/>
      <c r="S126" s="206"/>
      <c r="T126" s="207"/>
      <c r="AT126" s="208" t="s">
        <v>146</v>
      </c>
      <c r="AU126" s="208" t="s">
        <v>81</v>
      </c>
      <c r="AV126" s="12" t="s">
        <v>81</v>
      </c>
      <c r="AW126" s="12" t="s">
        <v>33</v>
      </c>
      <c r="AX126" s="12" t="s">
        <v>72</v>
      </c>
      <c r="AY126" s="208" t="s">
        <v>131</v>
      </c>
    </row>
    <row r="127" spans="2:65" s="12" customFormat="1" ht="11.25">
      <c r="B127" s="198"/>
      <c r="C127" s="199"/>
      <c r="D127" s="194" t="s">
        <v>146</v>
      </c>
      <c r="E127" s="200" t="s">
        <v>19</v>
      </c>
      <c r="F127" s="201" t="s">
        <v>356</v>
      </c>
      <c r="G127" s="199"/>
      <c r="H127" s="202">
        <v>-3.4</v>
      </c>
      <c r="I127" s="203"/>
      <c r="J127" s="199"/>
      <c r="K127" s="199"/>
      <c r="L127" s="204"/>
      <c r="M127" s="205"/>
      <c r="N127" s="206"/>
      <c r="O127" s="206"/>
      <c r="P127" s="206"/>
      <c r="Q127" s="206"/>
      <c r="R127" s="206"/>
      <c r="S127" s="206"/>
      <c r="T127" s="207"/>
      <c r="AT127" s="208" t="s">
        <v>146</v>
      </c>
      <c r="AU127" s="208" t="s">
        <v>81</v>
      </c>
      <c r="AV127" s="12" t="s">
        <v>81</v>
      </c>
      <c r="AW127" s="12" t="s">
        <v>33</v>
      </c>
      <c r="AX127" s="12" t="s">
        <v>72</v>
      </c>
      <c r="AY127" s="208" t="s">
        <v>131</v>
      </c>
    </row>
    <row r="128" spans="2:65" s="1" customFormat="1" ht="16.5" customHeight="1">
      <c r="B128" s="34"/>
      <c r="C128" s="182" t="s">
        <v>214</v>
      </c>
      <c r="D128" s="182" t="s">
        <v>133</v>
      </c>
      <c r="E128" s="183" t="s">
        <v>357</v>
      </c>
      <c r="F128" s="184" t="s">
        <v>358</v>
      </c>
      <c r="G128" s="185" t="s">
        <v>136</v>
      </c>
      <c r="H128" s="186">
        <v>-3.4</v>
      </c>
      <c r="I128" s="187"/>
      <c r="J128" s="188">
        <f>ROUND(I128*H128,2)</f>
        <v>0</v>
      </c>
      <c r="K128" s="184" t="s">
        <v>137</v>
      </c>
      <c r="L128" s="38"/>
      <c r="M128" s="189" t="s">
        <v>19</v>
      </c>
      <c r="N128" s="190" t="s">
        <v>43</v>
      </c>
      <c r="O128" s="60"/>
      <c r="P128" s="191">
        <f>O128*H128</f>
        <v>0</v>
      </c>
      <c r="Q128" s="191">
        <v>0</v>
      </c>
      <c r="R128" s="191">
        <f>Q128*H128</f>
        <v>0</v>
      </c>
      <c r="S128" s="191">
        <v>0</v>
      </c>
      <c r="T128" s="192">
        <f>S128*H128</f>
        <v>0</v>
      </c>
      <c r="AR128" s="17" t="s">
        <v>138</v>
      </c>
      <c r="AT128" s="17" t="s">
        <v>133</v>
      </c>
      <c r="AU128" s="17" t="s">
        <v>81</v>
      </c>
      <c r="AY128" s="17" t="s">
        <v>131</v>
      </c>
      <c r="BE128" s="193">
        <f>IF(N128="základní",J128,0)</f>
        <v>0</v>
      </c>
      <c r="BF128" s="193">
        <f>IF(N128="snížená",J128,0)</f>
        <v>0</v>
      </c>
      <c r="BG128" s="193">
        <f>IF(N128="zákl. přenesená",J128,0)</f>
        <v>0</v>
      </c>
      <c r="BH128" s="193">
        <f>IF(N128="sníž. přenesená",J128,0)</f>
        <v>0</v>
      </c>
      <c r="BI128" s="193">
        <f>IF(N128="nulová",J128,0)</f>
        <v>0</v>
      </c>
      <c r="BJ128" s="17" t="s">
        <v>79</v>
      </c>
      <c r="BK128" s="193">
        <f>ROUND(I128*H128,2)</f>
        <v>0</v>
      </c>
      <c r="BL128" s="17" t="s">
        <v>138</v>
      </c>
      <c r="BM128" s="17" t="s">
        <v>359</v>
      </c>
    </row>
    <row r="129" spans="2:65" s="1" customFormat="1" ht="11.25">
      <c r="B129" s="34"/>
      <c r="C129" s="35"/>
      <c r="D129" s="194" t="s">
        <v>140</v>
      </c>
      <c r="E129" s="35"/>
      <c r="F129" s="195" t="s">
        <v>360</v>
      </c>
      <c r="G129" s="35"/>
      <c r="H129" s="35"/>
      <c r="I129" s="112"/>
      <c r="J129" s="35"/>
      <c r="K129" s="35"/>
      <c r="L129" s="38"/>
      <c r="M129" s="196"/>
      <c r="N129" s="60"/>
      <c r="O129" s="60"/>
      <c r="P129" s="60"/>
      <c r="Q129" s="60"/>
      <c r="R129" s="60"/>
      <c r="S129" s="60"/>
      <c r="T129" s="61"/>
      <c r="AT129" s="17" t="s">
        <v>140</v>
      </c>
      <c r="AU129" s="17" t="s">
        <v>81</v>
      </c>
    </row>
    <row r="130" spans="2:65" s="1" customFormat="1" ht="107.25">
      <c r="B130" s="34"/>
      <c r="C130" s="35"/>
      <c r="D130" s="194" t="s">
        <v>142</v>
      </c>
      <c r="E130" s="35"/>
      <c r="F130" s="197" t="s">
        <v>361</v>
      </c>
      <c r="G130" s="35"/>
      <c r="H130" s="35"/>
      <c r="I130" s="112"/>
      <c r="J130" s="35"/>
      <c r="K130" s="35"/>
      <c r="L130" s="38"/>
      <c r="M130" s="196"/>
      <c r="N130" s="60"/>
      <c r="O130" s="60"/>
      <c r="P130" s="60"/>
      <c r="Q130" s="60"/>
      <c r="R130" s="60"/>
      <c r="S130" s="60"/>
      <c r="T130" s="61"/>
      <c r="AT130" s="17" t="s">
        <v>142</v>
      </c>
      <c r="AU130" s="17" t="s">
        <v>81</v>
      </c>
    </row>
    <row r="131" spans="2:65" s="12" customFormat="1" ht="11.25">
      <c r="B131" s="198"/>
      <c r="C131" s="199"/>
      <c r="D131" s="194" t="s">
        <v>146</v>
      </c>
      <c r="E131" s="200" t="s">
        <v>19</v>
      </c>
      <c r="F131" s="201" t="s">
        <v>362</v>
      </c>
      <c r="G131" s="199"/>
      <c r="H131" s="202">
        <v>3.2</v>
      </c>
      <c r="I131" s="203"/>
      <c r="J131" s="199"/>
      <c r="K131" s="199"/>
      <c r="L131" s="204"/>
      <c r="M131" s="205"/>
      <c r="N131" s="206"/>
      <c r="O131" s="206"/>
      <c r="P131" s="206"/>
      <c r="Q131" s="206"/>
      <c r="R131" s="206"/>
      <c r="S131" s="206"/>
      <c r="T131" s="207"/>
      <c r="AT131" s="208" t="s">
        <v>146</v>
      </c>
      <c r="AU131" s="208" t="s">
        <v>81</v>
      </c>
      <c r="AV131" s="12" t="s">
        <v>81</v>
      </c>
      <c r="AW131" s="12" t="s">
        <v>33</v>
      </c>
      <c r="AX131" s="12" t="s">
        <v>72</v>
      </c>
      <c r="AY131" s="208" t="s">
        <v>131</v>
      </c>
    </row>
    <row r="132" spans="2:65" s="12" customFormat="1" ht="11.25">
      <c r="B132" s="198"/>
      <c r="C132" s="199"/>
      <c r="D132" s="194" t="s">
        <v>146</v>
      </c>
      <c r="E132" s="200" t="s">
        <v>19</v>
      </c>
      <c r="F132" s="201" t="s">
        <v>363</v>
      </c>
      <c r="G132" s="199"/>
      <c r="H132" s="202">
        <v>-7.3</v>
      </c>
      <c r="I132" s="203"/>
      <c r="J132" s="199"/>
      <c r="K132" s="199"/>
      <c r="L132" s="204"/>
      <c r="M132" s="205"/>
      <c r="N132" s="206"/>
      <c r="O132" s="206"/>
      <c r="P132" s="206"/>
      <c r="Q132" s="206"/>
      <c r="R132" s="206"/>
      <c r="S132" s="206"/>
      <c r="T132" s="207"/>
      <c r="AT132" s="208" t="s">
        <v>146</v>
      </c>
      <c r="AU132" s="208" t="s">
        <v>81</v>
      </c>
      <c r="AV132" s="12" t="s">
        <v>81</v>
      </c>
      <c r="AW132" s="12" t="s">
        <v>33</v>
      </c>
      <c r="AX132" s="12" t="s">
        <v>72</v>
      </c>
      <c r="AY132" s="208" t="s">
        <v>131</v>
      </c>
    </row>
    <row r="133" spans="2:65" s="12" customFormat="1" ht="11.25">
      <c r="B133" s="198"/>
      <c r="C133" s="199"/>
      <c r="D133" s="194" t="s">
        <v>146</v>
      </c>
      <c r="E133" s="200" t="s">
        <v>19</v>
      </c>
      <c r="F133" s="201" t="s">
        <v>364</v>
      </c>
      <c r="G133" s="199"/>
      <c r="H133" s="202">
        <v>0.7</v>
      </c>
      <c r="I133" s="203"/>
      <c r="J133" s="199"/>
      <c r="K133" s="199"/>
      <c r="L133" s="204"/>
      <c r="M133" s="205"/>
      <c r="N133" s="206"/>
      <c r="O133" s="206"/>
      <c r="P133" s="206"/>
      <c r="Q133" s="206"/>
      <c r="R133" s="206"/>
      <c r="S133" s="206"/>
      <c r="T133" s="207"/>
      <c r="AT133" s="208" t="s">
        <v>146</v>
      </c>
      <c r="AU133" s="208" t="s">
        <v>81</v>
      </c>
      <c r="AV133" s="12" t="s">
        <v>81</v>
      </c>
      <c r="AW133" s="12" t="s">
        <v>33</v>
      </c>
      <c r="AX133" s="12" t="s">
        <v>72</v>
      </c>
      <c r="AY133" s="208" t="s">
        <v>131</v>
      </c>
    </row>
    <row r="134" spans="2:65" s="1" customFormat="1" ht="16.5" customHeight="1">
      <c r="B134" s="34"/>
      <c r="C134" s="182" t="s">
        <v>8</v>
      </c>
      <c r="D134" s="182" t="s">
        <v>133</v>
      </c>
      <c r="E134" s="183" t="s">
        <v>365</v>
      </c>
      <c r="F134" s="184" t="s">
        <v>366</v>
      </c>
      <c r="G134" s="185" t="s">
        <v>136</v>
      </c>
      <c r="H134" s="186">
        <v>3.2</v>
      </c>
      <c r="I134" s="187"/>
      <c r="J134" s="188">
        <f>ROUND(I134*H134,2)</f>
        <v>0</v>
      </c>
      <c r="K134" s="184" t="s">
        <v>137</v>
      </c>
      <c r="L134" s="38"/>
      <c r="M134" s="189" t="s">
        <v>19</v>
      </c>
      <c r="N134" s="190" t="s">
        <v>43</v>
      </c>
      <c r="O134" s="60"/>
      <c r="P134" s="191">
        <f>O134*H134</f>
        <v>0</v>
      </c>
      <c r="Q134" s="191">
        <v>0</v>
      </c>
      <c r="R134" s="191">
        <f>Q134*H134</f>
        <v>0</v>
      </c>
      <c r="S134" s="191">
        <v>0</v>
      </c>
      <c r="T134" s="192">
        <f>S134*H134</f>
        <v>0</v>
      </c>
      <c r="AR134" s="17" t="s">
        <v>138</v>
      </c>
      <c r="AT134" s="17" t="s">
        <v>133</v>
      </c>
      <c r="AU134" s="17" t="s">
        <v>81</v>
      </c>
      <c r="AY134" s="17" t="s">
        <v>131</v>
      </c>
      <c r="BE134" s="193">
        <f>IF(N134="základní",J134,0)</f>
        <v>0</v>
      </c>
      <c r="BF134" s="193">
        <f>IF(N134="snížená",J134,0)</f>
        <v>0</v>
      </c>
      <c r="BG134" s="193">
        <f>IF(N134="zákl. přenesená",J134,0)</f>
        <v>0</v>
      </c>
      <c r="BH134" s="193">
        <f>IF(N134="sníž. přenesená",J134,0)</f>
        <v>0</v>
      </c>
      <c r="BI134" s="193">
        <f>IF(N134="nulová",J134,0)</f>
        <v>0</v>
      </c>
      <c r="BJ134" s="17" t="s">
        <v>79</v>
      </c>
      <c r="BK134" s="193">
        <f>ROUND(I134*H134,2)</f>
        <v>0</v>
      </c>
      <c r="BL134" s="17" t="s">
        <v>138</v>
      </c>
      <c r="BM134" s="17" t="s">
        <v>367</v>
      </c>
    </row>
    <row r="135" spans="2:65" s="1" customFormat="1" ht="19.5">
      <c r="B135" s="34"/>
      <c r="C135" s="35"/>
      <c r="D135" s="194" t="s">
        <v>140</v>
      </c>
      <c r="E135" s="35"/>
      <c r="F135" s="195" t="s">
        <v>368</v>
      </c>
      <c r="G135" s="35"/>
      <c r="H135" s="35"/>
      <c r="I135" s="112"/>
      <c r="J135" s="35"/>
      <c r="K135" s="35"/>
      <c r="L135" s="38"/>
      <c r="M135" s="196"/>
      <c r="N135" s="60"/>
      <c r="O135" s="60"/>
      <c r="P135" s="60"/>
      <c r="Q135" s="60"/>
      <c r="R135" s="60"/>
      <c r="S135" s="60"/>
      <c r="T135" s="61"/>
      <c r="AT135" s="17" t="s">
        <v>140</v>
      </c>
      <c r="AU135" s="17" t="s">
        <v>81</v>
      </c>
    </row>
    <row r="136" spans="2:65" s="1" customFormat="1" ht="351">
      <c r="B136" s="34"/>
      <c r="C136" s="35"/>
      <c r="D136" s="194" t="s">
        <v>142</v>
      </c>
      <c r="E136" s="35"/>
      <c r="F136" s="197" t="s">
        <v>369</v>
      </c>
      <c r="G136" s="35"/>
      <c r="H136" s="35"/>
      <c r="I136" s="112"/>
      <c r="J136" s="35"/>
      <c r="K136" s="35"/>
      <c r="L136" s="38"/>
      <c r="M136" s="196"/>
      <c r="N136" s="60"/>
      <c r="O136" s="60"/>
      <c r="P136" s="60"/>
      <c r="Q136" s="60"/>
      <c r="R136" s="60"/>
      <c r="S136" s="60"/>
      <c r="T136" s="61"/>
      <c r="AT136" s="17" t="s">
        <v>142</v>
      </c>
      <c r="AU136" s="17" t="s">
        <v>81</v>
      </c>
    </row>
    <row r="137" spans="2:65" s="12" customFormat="1" ht="11.25">
      <c r="B137" s="198"/>
      <c r="C137" s="199"/>
      <c r="D137" s="194" t="s">
        <v>146</v>
      </c>
      <c r="E137" s="200" t="s">
        <v>19</v>
      </c>
      <c r="F137" s="201" t="s">
        <v>362</v>
      </c>
      <c r="G137" s="199"/>
      <c r="H137" s="202">
        <v>3.2</v>
      </c>
      <c r="I137" s="203"/>
      <c r="J137" s="199"/>
      <c r="K137" s="199"/>
      <c r="L137" s="204"/>
      <c r="M137" s="205"/>
      <c r="N137" s="206"/>
      <c r="O137" s="206"/>
      <c r="P137" s="206"/>
      <c r="Q137" s="206"/>
      <c r="R137" s="206"/>
      <c r="S137" s="206"/>
      <c r="T137" s="207"/>
      <c r="AT137" s="208" t="s">
        <v>146</v>
      </c>
      <c r="AU137" s="208" t="s">
        <v>81</v>
      </c>
      <c r="AV137" s="12" t="s">
        <v>81</v>
      </c>
      <c r="AW137" s="12" t="s">
        <v>33</v>
      </c>
      <c r="AX137" s="12" t="s">
        <v>72</v>
      </c>
      <c r="AY137" s="208" t="s">
        <v>131</v>
      </c>
    </row>
    <row r="138" spans="2:65" s="1" customFormat="1" ht="16.5" customHeight="1">
      <c r="B138" s="34"/>
      <c r="C138" s="182" t="s">
        <v>220</v>
      </c>
      <c r="D138" s="182" t="s">
        <v>133</v>
      </c>
      <c r="E138" s="183" t="s">
        <v>365</v>
      </c>
      <c r="F138" s="184" t="s">
        <v>366</v>
      </c>
      <c r="G138" s="185" t="s">
        <v>136</v>
      </c>
      <c r="H138" s="186">
        <v>-7.3</v>
      </c>
      <c r="I138" s="187"/>
      <c r="J138" s="188">
        <f>ROUND(I138*H138,2)</f>
        <v>0</v>
      </c>
      <c r="K138" s="184" t="s">
        <v>137</v>
      </c>
      <c r="L138" s="38"/>
      <c r="M138" s="189" t="s">
        <v>19</v>
      </c>
      <c r="N138" s="190" t="s">
        <v>43</v>
      </c>
      <c r="O138" s="60"/>
      <c r="P138" s="191">
        <f>O138*H138</f>
        <v>0</v>
      </c>
      <c r="Q138" s="191">
        <v>0</v>
      </c>
      <c r="R138" s="191">
        <f>Q138*H138</f>
        <v>0</v>
      </c>
      <c r="S138" s="191">
        <v>0</v>
      </c>
      <c r="T138" s="192">
        <f>S138*H138</f>
        <v>0</v>
      </c>
      <c r="AR138" s="17" t="s">
        <v>138</v>
      </c>
      <c r="AT138" s="17" t="s">
        <v>133</v>
      </c>
      <c r="AU138" s="17" t="s">
        <v>81</v>
      </c>
      <c r="AY138" s="17" t="s">
        <v>131</v>
      </c>
      <c r="BE138" s="193">
        <f>IF(N138="základní",J138,0)</f>
        <v>0</v>
      </c>
      <c r="BF138" s="193">
        <f>IF(N138="snížená",J138,0)</f>
        <v>0</v>
      </c>
      <c r="BG138" s="193">
        <f>IF(N138="zákl. přenesená",J138,0)</f>
        <v>0</v>
      </c>
      <c r="BH138" s="193">
        <f>IF(N138="sníž. přenesená",J138,0)</f>
        <v>0</v>
      </c>
      <c r="BI138" s="193">
        <f>IF(N138="nulová",J138,0)</f>
        <v>0</v>
      </c>
      <c r="BJ138" s="17" t="s">
        <v>79</v>
      </c>
      <c r="BK138" s="193">
        <f>ROUND(I138*H138,2)</f>
        <v>0</v>
      </c>
      <c r="BL138" s="17" t="s">
        <v>138</v>
      </c>
      <c r="BM138" s="17" t="s">
        <v>370</v>
      </c>
    </row>
    <row r="139" spans="2:65" s="1" customFormat="1" ht="19.5">
      <c r="B139" s="34"/>
      <c r="C139" s="35"/>
      <c r="D139" s="194" t="s">
        <v>140</v>
      </c>
      <c r="E139" s="35"/>
      <c r="F139" s="195" t="s">
        <v>368</v>
      </c>
      <c r="G139" s="35"/>
      <c r="H139" s="35"/>
      <c r="I139" s="112"/>
      <c r="J139" s="35"/>
      <c r="K139" s="35"/>
      <c r="L139" s="38"/>
      <c r="M139" s="196"/>
      <c r="N139" s="60"/>
      <c r="O139" s="60"/>
      <c r="P139" s="60"/>
      <c r="Q139" s="60"/>
      <c r="R139" s="60"/>
      <c r="S139" s="60"/>
      <c r="T139" s="61"/>
      <c r="AT139" s="17" t="s">
        <v>140</v>
      </c>
      <c r="AU139" s="17" t="s">
        <v>81</v>
      </c>
    </row>
    <row r="140" spans="2:65" s="1" customFormat="1" ht="351">
      <c r="B140" s="34"/>
      <c r="C140" s="35"/>
      <c r="D140" s="194" t="s">
        <v>142</v>
      </c>
      <c r="E140" s="35"/>
      <c r="F140" s="197" t="s">
        <v>369</v>
      </c>
      <c r="G140" s="35"/>
      <c r="H140" s="35"/>
      <c r="I140" s="112"/>
      <c r="J140" s="35"/>
      <c r="K140" s="35"/>
      <c r="L140" s="38"/>
      <c r="M140" s="196"/>
      <c r="N140" s="60"/>
      <c r="O140" s="60"/>
      <c r="P140" s="60"/>
      <c r="Q140" s="60"/>
      <c r="R140" s="60"/>
      <c r="S140" s="60"/>
      <c r="T140" s="61"/>
      <c r="AT140" s="17" t="s">
        <v>142</v>
      </c>
      <c r="AU140" s="17" t="s">
        <v>81</v>
      </c>
    </row>
    <row r="141" spans="2:65" s="12" customFormat="1" ht="11.25">
      <c r="B141" s="198"/>
      <c r="C141" s="199"/>
      <c r="D141" s="194" t="s">
        <v>146</v>
      </c>
      <c r="E141" s="200" t="s">
        <v>19</v>
      </c>
      <c r="F141" s="201" t="s">
        <v>363</v>
      </c>
      <c r="G141" s="199"/>
      <c r="H141" s="202">
        <v>-7.3</v>
      </c>
      <c r="I141" s="203"/>
      <c r="J141" s="199"/>
      <c r="K141" s="199"/>
      <c r="L141" s="204"/>
      <c r="M141" s="205"/>
      <c r="N141" s="206"/>
      <c r="O141" s="206"/>
      <c r="P141" s="206"/>
      <c r="Q141" s="206"/>
      <c r="R141" s="206"/>
      <c r="S141" s="206"/>
      <c r="T141" s="207"/>
      <c r="AT141" s="208" t="s">
        <v>146</v>
      </c>
      <c r="AU141" s="208" t="s">
        <v>81</v>
      </c>
      <c r="AV141" s="12" t="s">
        <v>81</v>
      </c>
      <c r="AW141" s="12" t="s">
        <v>33</v>
      </c>
      <c r="AX141" s="12" t="s">
        <v>72</v>
      </c>
      <c r="AY141" s="208" t="s">
        <v>131</v>
      </c>
    </row>
    <row r="142" spans="2:65" s="1" customFormat="1" ht="16.5" customHeight="1">
      <c r="B142" s="34"/>
      <c r="C142" s="222" t="s">
        <v>371</v>
      </c>
      <c r="D142" s="222" t="s">
        <v>372</v>
      </c>
      <c r="E142" s="223" t="s">
        <v>373</v>
      </c>
      <c r="F142" s="224" t="s">
        <v>374</v>
      </c>
      <c r="G142" s="225" t="s">
        <v>154</v>
      </c>
      <c r="H142" s="226">
        <v>-1.26</v>
      </c>
      <c r="I142" s="227"/>
      <c r="J142" s="228">
        <f>ROUND(I142*H142,2)</f>
        <v>0</v>
      </c>
      <c r="K142" s="224" t="s">
        <v>137</v>
      </c>
      <c r="L142" s="229"/>
      <c r="M142" s="230" t="s">
        <v>19</v>
      </c>
      <c r="N142" s="231" t="s">
        <v>43</v>
      </c>
      <c r="O142" s="60"/>
      <c r="P142" s="191">
        <f>O142*H142</f>
        <v>0</v>
      </c>
      <c r="Q142" s="191">
        <v>1</v>
      </c>
      <c r="R142" s="191">
        <f>Q142*H142</f>
        <v>-1.26</v>
      </c>
      <c r="S142" s="191">
        <v>0</v>
      </c>
      <c r="T142" s="192">
        <f>S142*H142</f>
        <v>0</v>
      </c>
      <c r="AR142" s="17" t="s">
        <v>193</v>
      </c>
      <c r="AT142" s="17" t="s">
        <v>372</v>
      </c>
      <c r="AU142" s="17" t="s">
        <v>81</v>
      </c>
      <c r="AY142" s="17" t="s">
        <v>131</v>
      </c>
      <c r="BE142" s="193">
        <f>IF(N142="základní",J142,0)</f>
        <v>0</v>
      </c>
      <c r="BF142" s="193">
        <f>IF(N142="snížená",J142,0)</f>
        <v>0</v>
      </c>
      <c r="BG142" s="193">
        <f>IF(N142="zákl. přenesená",J142,0)</f>
        <v>0</v>
      </c>
      <c r="BH142" s="193">
        <f>IF(N142="sníž. přenesená",J142,0)</f>
        <v>0</v>
      </c>
      <c r="BI142" s="193">
        <f>IF(N142="nulová",J142,0)</f>
        <v>0</v>
      </c>
      <c r="BJ142" s="17" t="s">
        <v>79</v>
      </c>
      <c r="BK142" s="193">
        <f>ROUND(I142*H142,2)</f>
        <v>0</v>
      </c>
      <c r="BL142" s="17" t="s">
        <v>138</v>
      </c>
      <c r="BM142" s="17" t="s">
        <v>375</v>
      </c>
    </row>
    <row r="143" spans="2:65" s="1" customFormat="1" ht="11.25">
      <c r="B143" s="34"/>
      <c r="C143" s="35"/>
      <c r="D143" s="194" t="s">
        <v>140</v>
      </c>
      <c r="E143" s="35"/>
      <c r="F143" s="195" t="s">
        <v>374</v>
      </c>
      <c r="G143" s="35"/>
      <c r="H143" s="35"/>
      <c r="I143" s="112"/>
      <c r="J143" s="35"/>
      <c r="K143" s="35"/>
      <c r="L143" s="38"/>
      <c r="M143" s="196"/>
      <c r="N143" s="60"/>
      <c r="O143" s="60"/>
      <c r="P143" s="60"/>
      <c r="Q143" s="60"/>
      <c r="R143" s="60"/>
      <c r="S143" s="60"/>
      <c r="T143" s="61"/>
      <c r="AT143" s="17" t="s">
        <v>140</v>
      </c>
      <c r="AU143" s="17" t="s">
        <v>81</v>
      </c>
    </row>
    <row r="144" spans="2:65" s="12" customFormat="1" ht="11.25">
      <c r="B144" s="198"/>
      <c r="C144" s="199"/>
      <c r="D144" s="194" t="s">
        <v>146</v>
      </c>
      <c r="E144" s="200" t="s">
        <v>19</v>
      </c>
      <c r="F144" s="201" t="s">
        <v>376</v>
      </c>
      <c r="G144" s="199"/>
      <c r="H144" s="202">
        <v>-0.7</v>
      </c>
      <c r="I144" s="203"/>
      <c r="J144" s="199"/>
      <c r="K144" s="199"/>
      <c r="L144" s="204"/>
      <c r="M144" s="205"/>
      <c r="N144" s="206"/>
      <c r="O144" s="206"/>
      <c r="P144" s="206"/>
      <c r="Q144" s="206"/>
      <c r="R144" s="206"/>
      <c r="S144" s="206"/>
      <c r="T144" s="207"/>
      <c r="AT144" s="208" t="s">
        <v>146</v>
      </c>
      <c r="AU144" s="208" t="s">
        <v>81</v>
      </c>
      <c r="AV144" s="12" t="s">
        <v>81</v>
      </c>
      <c r="AW144" s="12" t="s">
        <v>33</v>
      </c>
      <c r="AX144" s="12" t="s">
        <v>72</v>
      </c>
      <c r="AY144" s="208" t="s">
        <v>131</v>
      </c>
    </row>
    <row r="145" spans="2:65" s="12" customFormat="1" ht="11.25">
      <c r="B145" s="198"/>
      <c r="C145" s="199"/>
      <c r="D145" s="194" t="s">
        <v>146</v>
      </c>
      <c r="E145" s="199"/>
      <c r="F145" s="201" t="s">
        <v>377</v>
      </c>
      <c r="G145" s="199"/>
      <c r="H145" s="202">
        <v>-1.26</v>
      </c>
      <c r="I145" s="203"/>
      <c r="J145" s="199"/>
      <c r="K145" s="199"/>
      <c r="L145" s="204"/>
      <c r="M145" s="205"/>
      <c r="N145" s="206"/>
      <c r="O145" s="206"/>
      <c r="P145" s="206"/>
      <c r="Q145" s="206"/>
      <c r="R145" s="206"/>
      <c r="S145" s="206"/>
      <c r="T145" s="207"/>
      <c r="AT145" s="208" t="s">
        <v>146</v>
      </c>
      <c r="AU145" s="208" t="s">
        <v>81</v>
      </c>
      <c r="AV145" s="12" t="s">
        <v>81</v>
      </c>
      <c r="AW145" s="12" t="s">
        <v>4</v>
      </c>
      <c r="AX145" s="12" t="s">
        <v>79</v>
      </c>
      <c r="AY145" s="208" t="s">
        <v>131</v>
      </c>
    </row>
    <row r="146" spans="2:65" s="1" customFormat="1" ht="16.5" customHeight="1">
      <c r="B146" s="34"/>
      <c r="C146" s="182" t="s">
        <v>7</v>
      </c>
      <c r="D146" s="182" t="s">
        <v>133</v>
      </c>
      <c r="E146" s="183" t="s">
        <v>152</v>
      </c>
      <c r="F146" s="184" t="s">
        <v>153</v>
      </c>
      <c r="G146" s="185" t="s">
        <v>154</v>
      </c>
      <c r="H146" s="186">
        <v>3.78</v>
      </c>
      <c r="I146" s="187"/>
      <c r="J146" s="188">
        <f>ROUND(I146*H146,2)</f>
        <v>0</v>
      </c>
      <c r="K146" s="184" t="s">
        <v>137</v>
      </c>
      <c r="L146" s="38"/>
      <c r="M146" s="189" t="s">
        <v>19</v>
      </c>
      <c r="N146" s="190" t="s">
        <v>43</v>
      </c>
      <c r="O146" s="60"/>
      <c r="P146" s="191">
        <f>O146*H146</f>
        <v>0</v>
      </c>
      <c r="Q146" s="191">
        <v>0</v>
      </c>
      <c r="R146" s="191">
        <f>Q146*H146</f>
        <v>0</v>
      </c>
      <c r="S146" s="191">
        <v>0</v>
      </c>
      <c r="T146" s="192">
        <f>S146*H146</f>
        <v>0</v>
      </c>
      <c r="AR146" s="17" t="s">
        <v>138</v>
      </c>
      <c r="AT146" s="17" t="s">
        <v>133</v>
      </c>
      <c r="AU146" s="17" t="s">
        <v>81</v>
      </c>
      <c r="AY146" s="17" t="s">
        <v>131</v>
      </c>
      <c r="BE146" s="193">
        <f>IF(N146="základní",J146,0)</f>
        <v>0</v>
      </c>
      <c r="BF146" s="193">
        <f>IF(N146="snížená",J146,0)</f>
        <v>0</v>
      </c>
      <c r="BG146" s="193">
        <f>IF(N146="zákl. přenesená",J146,0)</f>
        <v>0</v>
      </c>
      <c r="BH146" s="193">
        <f>IF(N146="sníž. přenesená",J146,0)</f>
        <v>0</v>
      </c>
      <c r="BI146" s="193">
        <f>IF(N146="nulová",J146,0)</f>
        <v>0</v>
      </c>
      <c r="BJ146" s="17" t="s">
        <v>79</v>
      </c>
      <c r="BK146" s="193">
        <f>ROUND(I146*H146,2)</f>
        <v>0</v>
      </c>
      <c r="BL146" s="17" t="s">
        <v>138</v>
      </c>
      <c r="BM146" s="17" t="s">
        <v>378</v>
      </c>
    </row>
    <row r="147" spans="2:65" s="1" customFormat="1" ht="11.25">
      <c r="B147" s="34"/>
      <c r="C147" s="35"/>
      <c r="D147" s="194" t="s">
        <v>140</v>
      </c>
      <c r="E147" s="35"/>
      <c r="F147" s="195" t="s">
        <v>156</v>
      </c>
      <c r="G147" s="35"/>
      <c r="H147" s="35"/>
      <c r="I147" s="112"/>
      <c r="J147" s="35"/>
      <c r="K147" s="35"/>
      <c r="L147" s="38"/>
      <c r="M147" s="196"/>
      <c r="N147" s="60"/>
      <c r="O147" s="60"/>
      <c r="P147" s="60"/>
      <c r="Q147" s="60"/>
      <c r="R147" s="60"/>
      <c r="S147" s="60"/>
      <c r="T147" s="61"/>
      <c r="AT147" s="17" t="s">
        <v>140</v>
      </c>
      <c r="AU147" s="17" t="s">
        <v>81</v>
      </c>
    </row>
    <row r="148" spans="2:65" s="1" customFormat="1" ht="29.25">
      <c r="B148" s="34"/>
      <c r="C148" s="35"/>
      <c r="D148" s="194" t="s">
        <v>142</v>
      </c>
      <c r="E148" s="35"/>
      <c r="F148" s="197" t="s">
        <v>157</v>
      </c>
      <c r="G148" s="35"/>
      <c r="H148" s="35"/>
      <c r="I148" s="112"/>
      <c r="J148" s="35"/>
      <c r="K148" s="35"/>
      <c r="L148" s="38"/>
      <c r="M148" s="196"/>
      <c r="N148" s="60"/>
      <c r="O148" s="60"/>
      <c r="P148" s="60"/>
      <c r="Q148" s="60"/>
      <c r="R148" s="60"/>
      <c r="S148" s="60"/>
      <c r="T148" s="61"/>
      <c r="AT148" s="17" t="s">
        <v>142</v>
      </c>
      <c r="AU148" s="17" t="s">
        <v>81</v>
      </c>
    </row>
    <row r="149" spans="2:65" s="12" customFormat="1" ht="11.25">
      <c r="B149" s="198"/>
      <c r="C149" s="199"/>
      <c r="D149" s="194" t="s">
        <v>146</v>
      </c>
      <c r="E149" s="200" t="s">
        <v>19</v>
      </c>
      <c r="F149" s="201" t="s">
        <v>328</v>
      </c>
      <c r="G149" s="199"/>
      <c r="H149" s="202">
        <v>-3.4</v>
      </c>
      <c r="I149" s="203"/>
      <c r="J149" s="199"/>
      <c r="K149" s="199"/>
      <c r="L149" s="204"/>
      <c r="M149" s="205"/>
      <c r="N149" s="206"/>
      <c r="O149" s="206"/>
      <c r="P149" s="206"/>
      <c r="Q149" s="206"/>
      <c r="R149" s="206"/>
      <c r="S149" s="206"/>
      <c r="T149" s="207"/>
      <c r="AT149" s="208" t="s">
        <v>146</v>
      </c>
      <c r="AU149" s="208" t="s">
        <v>81</v>
      </c>
      <c r="AV149" s="12" t="s">
        <v>81</v>
      </c>
      <c r="AW149" s="12" t="s">
        <v>33</v>
      </c>
      <c r="AX149" s="12" t="s">
        <v>72</v>
      </c>
      <c r="AY149" s="208" t="s">
        <v>131</v>
      </c>
    </row>
    <row r="150" spans="2:65" s="13" customFormat="1" ht="11.25">
      <c r="B150" s="212"/>
      <c r="C150" s="213"/>
      <c r="D150" s="194" t="s">
        <v>146</v>
      </c>
      <c r="E150" s="214" t="s">
        <v>19</v>
      </c>
      <c r="F150" s="215" t="s">
        <v>341</v>
      </c>
      <c r="G150" s="213"/>
      <c r="H150" s="214" t="s">
        <v>19</v>
      </c>
      <c r="I150" s="216"/>
      <c r="J150" s="213"/>
      <c r="K150" s="213"/>
      <c r="L150" s="217"/>
      <c r="M150" s="218"/>
      <c r="N150" s="219"/>
      <c r="O150" s="219"/>
      <c r="P150" s="219"/>
      <c r="Q150" s="219"/>
      <c r="R150" s="219"/>
      <c r="S150" s="219"/>
      <c r="T150" s="220"/>
      <c r="AT150" s="221" t="s">
        <v>146</v>
      </c>
      <c r="AU150" s="221" t="s">
        <v>81</v>
      </c>
      <c r="AV150" s="13" t="s">
        <v>79</v>
      </c>
      <c r="AW150" s="13" t="s">
        <v>33</v>
      </c>
      <c r="AX150" s="13" t="s">
        <v>72</v>
      </c>
      <c r="AY150" s="221" t="s">
        <v>131</v>
      </c>
    </row>
    <row r="151" spans="2:65" s="12" customFormat="1" ht="11.25">
      <c r="B151" s="198"/>
      <c r="C151" s="199"/>
      <c r="D151" s="194" t="s">
        <v>146</v>
      </c>
      <c r="E151" s="200" t="s">
        <v>19</v>
      </c>
      <c r="F151" s="201" t="s">
        <v>342</v>
      </c>
      <c r="G151" s="199"/>
      <c r="H151" s="202">
        <v>5.5</v>
      </c>
      <c r="I151" s="203"/>
      <c r="J151" s="199"/>
      <c r="K151" s="199"/>
      <c r="L151" s="204"/>
      <c r="M151" s="205"/>
      <c r="N151" s="206"/>
      <c r="O151" s="206"/>
      <c r="P151" s="206"/>
      <c r="Q151" s="206"/>
      <c r="R151" s="206"/>
      <c r="S151" s="206"/>
      <c r="T151" s="207"/>
      <c r="AT151" s="208" t="s">
        <v>146</v>
      </c>
      <c r="AU151" s="208" t="s">
        <v>81</v>
      </c>
      <c r="AV151" s="12" t="s">
        <v>81</v>
      </c>
      <c r="AW151" s="12" t="s">
        <v>33</v>
      </c>
      <c r="AX151" s="12" t="s">
        <v>72</v>
      </c>
      <c r="AY151" s="208" t="s">
        <v>131</v>
      </c>
    </row>
    <row r="152" spans="2:65" s="12" customFormat="1" ht="11.25">
      <c r="B152" s="198"/>
      <c r="C152" s="199"/>
      <c r="D152" s="194" t="s">
        <v>146</v>
      </c>
      <c r="E152" s="199"/>
      <c r="F152" s="201" t="s">
        <v>379</v>
      </c>
      <c r="G152" s="199"/>
      <c r="H152" s="202">
        <v>3.78</v>
      </c>
      <c r="I152" s="203"/>
      <c r="J152" s="199"/>
      <c r="K152" s="199"/>
      <c r="L152" s="204"/>
      <c r="M152" s="205"/>
      <c r="N152" s="206"/>
      <c r="O152" s="206"/>
      <c r="P152" s="206"/>
      <c r="Q152" s="206"/>
      <c r="R152" s="206"/>
      <c r="S152" s="206"/>
      <c r="T152" s="207"/>
      <c r="AT152" s="208" t="s">
        <v>146</v>
      </c>
      <c r="AU152" s="208" t="s">
        <v>81</v>
      </c>
      <c r="AV152" s="12" t="s">
        <v>81</v>
      </c>
      <c r="AW152" s="12" t="s">
        <v>4</v>
      </c>
      <c r="AX152" s="12" t="s">
        <v>79</v>
      </c>
      <c r="AY152" s="208" t="s">
        <v>131</v>
      </c>
    </row>
    <row r="153" spans="2:65" s="1" customFormat="1" ht="16.5" customHeight="1">
      <c r="B153" s="34"/>
      <c r="C153" s="182" t="s">
        <v>380</v>
      </c>
      <c r="D153" s="182" t="s">
        <v>133</v>
      </c>
      <c r="E153" s="183" t="s">
        <v>381</v>
      </c>
      <c r="F153" s="184" t="s">
        <v>382</v>
      </c>
      <c r="G153" s="185" t="s">
        <v>136</v>
      </c>
      <c r="H153" s="186">
        <v>2.5</v>
      </c>
      <c r="I153" s="187"/>
      <c r="J153" s="188">
        <f>ROUND(I153*H153,2)</f>
        <v>0</v>
      </c>
      <c r="K153" s="184" t="s">
        <v>137</v>
      </c>
      <c r="L153" s="38"/>
      <c r="M153" s="189" t="s">
        <v>19</v>
      </c>
      <c r="N153" s="190" t="s">
        <v>43</v>
      </c>
      <c r="O153" s="60"/>
      <c r="P153" s="191">
        <f>O153*H153</f>
        <v>0</v>
      </c>
      <c r="Q153" s="191">
        <v>0</v>
      </c>
      <c r="R153" s="191">
        <f>Q153*H153</f>
        <v>0</v>
      </c>
      <c r="S153" s="191">
        <v>0</v>
      </c>
      <c r="T153" s="192">
        <f>S153*H153</f>
        <v>0</v>
      </c>
      <c r="AR153" s="17" t="s">
        <v>138</v>
      </c>
      <c r="AT153" s="17" t="s">
        <v>133</v>
      </c>
      <c r="AU153" s="17" t="s">
        <v>81</v>
      </c>
      <c r="AY153" s="17" t="s">
        <v>131</v>
      </c>
      <c r="BE153" s="193">
        <f>IF(N153="základní",J153,0)</f>
        <v>0</v>
      </c>
      <c r="BF153" s="193">
        <f>IF(N153="snížená",J153,0)</f>
        <v>0</v>
      </c>
      <c r="BG153" s="193">
        <f>IF(N153="zákl. přenesená",J153,0)</f>
        <v>0</v>
      </c>
      <c r="BH153" s="193">
        <f>IF(N153="sníž. přenesená",J153,0)</f>
        <v>0</v>
      </c>
      <c r="BI153" s="193">
        <f>IF(N153="nulová",J153,0)</f>
        <v>0</v>
      </c>
      <c r="BJ153" s="17" t="s">
        <v>79</v>
      </c>
      <c r="BK153" s="193">
        <f>ROUND(I153*H153,2)</f>
        <v>0</v>
      </c>
      <c r="BL153" s="17" t="s">
        <v>138</v>
      </c>
      <c r="BM153" s="17" t="s">
        <v>383</v>
      </c>
    </row>
    <row r="154" spans="2:65" s="1" customFormat="1" ht="19.5">
      <c r="B154" s="34"/>
      <c r="C154" s="35"/>
      <c r="D154" s="194" t="s">
        <v>140</v>
      </c>
      <c r="E154" s="35"/>
      <c r="F154" s="195" t="s">
        <v>384</v>
      </c>
      <c r="G154" s="35"/>
      <c r="H154" s="35"/>
      <c r="I154" s="112"/>
      <c r="J154" s="35"/>
      <c r="K154" s="35"/>
      <c r="L154" s="38"/>
      <c r="M154" s="196"/>
      <c r="N154" s="60"/>
      <c r="O154" s="60"/>
      <c r="P154" s="60"/>
      <c r="Q154" s="60"/>
      <c r="R154" s="60"/>
      <c r="S154" s="60"/>
      <c r="T154" s="61"/>
      <c r="AT154" s="17" t="s">
        <v>140</v>
      </c>
      <c r="AU154" s="17" t="s">
        <v>81</v>
      </c>
    </row>
    <row r="155" spans="2:65" s="1" customFormat="1" ht="321.75">
      <c r="B155" s="34"/>
      <c r="C155" s="35"/>
      <c r="D155" s="194" t="s">
        <v>142</v>
      </c>
      <c r="E155" s="35"/>
      <c r="F155" s="197" t="s">
        <v>385</v>
      </c>
      <c r="G155" s="35"/>
      <c r="H155" s="35"/>
      <c r="I155" s="112"/>
      <c r="J155" s="35"/>
      <c r="K155" s="35"/>
      <c r="L155" s="38"/>
      <c r="M155" s="196"/>
      <c r="N155" s="60"/>
      <c r="O155" s="60"/>
      <c r="P155" s="60"/>
      <c r="Q155" s="60"/>
      <c r="R155" s="60"/>
      <c r="S155" s="60"/>
      <c r="T155" s="61"/>
      <c r="AT155" s="17" t="s">
        <v>142</v>
      </c>
      <c r="AU155" s="17" t="s">
        <v>81</v>
      </c>
    </row>
    <row r="156" spans="2:65" s="13" customFormat="1" ht="11.25">
      <c r="B156" s="212"/>
      <c r="C156" s="213"/>
      <c r="D156" s="194" t="s">
        <v>146</v>
      </c>
      <c r="E156" s="214" t="s">
        <v>19</v>
      </c>
      <c r="F156" s="215" t="s">
        <v>386</v>
      </c>
      <c r="G156" s="213"/>
      <c r="H156" s="214" t="s">
        <v>19</v>
      </c>
      <c r="I156" s="216"/>
      <c r="J156" s="213"/>
      <c r="K156" s="213"/>
      <c r="L156" s="217"/>
      <c r="M156" s="218"/>
      <c r="N156" s="219"/>
      <c r="O156" s="219"/>
      <c r="P156" s="219"/>
      <c r="Q156" s="219"/>
      <c r="R156" s="219"/>
      <c r="S156" s="219"/>
      <c r="T156" s="220"/>
      <c r="AT156" s="221" t="s">
        <v>146</v>
      </c>
      <c r="AU156" s="221" t="s">
        <v>81</v>
      </c>
      <c r="AV156" s="13" t="s">
        <v>79</v>
      </c>
      <c r="AW156" s="13" t="s">
        <v>33</v>
      </c>
      <c r="AX156" s="13" t="s">
        <v>72</v>
      </c>
      <c r="AY156" s="221" t="s">
        <v>131</v>
      </c>
    </row>
    <row r="157" spans="2:65" s="13" customFormat="1" ht="11.25">
      <c r="B157" s="212"/>
      <c r="C157" s="213"/>
      <c r="D157" s="194" t="s">
        <v>146</v>
      </c>
      <c r="E157" s="214" t="s">
        <v>19</v>
      </c>
      <c r="F157" s="215" t="s">
        <v>387</v>
      </c>
      <c r="G157" s="213"/>
      <c r="H157" s="214" t="s">
        <v>19</v>
      </c>
      <c r="I157" s="216"/>
      <c r="J157" s="213"/>
      <c r="K157" s="213"/>
      <c r="L157" s="217"/>
      <c r="M157" s="218"/>
      <c r="N157" s="219"/>
      <c r="O157" s="219"/>
      <c r="P157" s="219"/>
      <c r="Q157" s="219"/>
      <c r="R157" s="219"/>
      <c r="S157" s="219"/>
      <c r="T157" s="220"/>
      <c r="AT157" s="221" t="s">
        <v>146</v>
      </c>
      <c r="AU157" s="221" t="s">
        <v>81</v>
      </c>
      <c r="AV157" s="13" t="s">
        <v>79</v>
      </c>
      <c r="AW157" s="13" t="s">
        <v>33</v>
      </c>
      <c r="AX157" s="13" t="s">
        <v>72</v>
      </c>
      <c r="AY157" s="221" t="s">
        <v>131</v>
      </c>
    </row>
    <row r="158" spans="2:65" s="12" customFormat="1" ht="11.25">
      <c r="B158" s="198"/>
      <c r="C158" s="199"/>
      <c r="D158" s="194" t="s">
        <v>146</v>
      </c>
      <c r="E158" s="200" t="s">
        <v>19</v>
      </c>
      <c r="F158" s="201" t="s">
        <v>388</v>
      </c>
      <c r="G158" s="199"/>
      <c r="H158" s="202">
        <v>2.5</v>
      </c>
      <c r="I158" s="203"/>
      <c r="J158" s="199"/>
      <c r="K158" s="199"/>
      <c r="L158" s="204"/>
      <c r="M158" s="205"/>
      <c r="N158" s="206"/>
      <c r="O158" s="206"/>
      <c r="P158" s="206"/>
      <c r="Q158" s="206"/>
      <c r="R158" s="206"/>
      <c r="S158" s="206"/>
      <c r="T158" s="207"/>
      <c r="AT158" s="208" t="s">
        <v>146</v>
      </c>
      <c r="AU158" s="208" t="s">
        <v>81</v>
      </c>
      <c r="AV158" s="12" t="s">
        <v>81</v>
      </c>
      <c r="AW158" s="12" t="s">
        <v>33</v>
      </c>
      <c r="AX158" s="12" t="s">
        <v>72</v>
      </c>
      <c r="AY158" s="208" t="s">
        <v>131</v>
      </c>
    </row>
    <row r="159" spans="2:65" s="1" customFormat="1" ht="16.5" customHeight="1">
      <c r="B159" s="34"/>
      <c r="C159" s="222" t="s">
        <v>240</v>
      </c>
      <c r="D159" s="222" t="s">
        <v>372</v>
      </c>
      <c r="E159" s="223" t="s">
        <v>389</v>
      </c>
      <c r="F159" s="224" t="s">
        <v>390</v>
      </c>
      <c r="G159" s="225" t="s">
        <v>154</v>
      </c>
      <c r="H159" s="226">
        <v>5.25</v>
      </c>
      <c r="I159" s="227"/>
      <c r="J159" s="228">
        <f>ROUND(I159*H159,2)</f>
        <v>0</v>
      </c>
      <c r="K159" s="224" t="s">
        <v>137</v>
      </c>
      <c r="L159" s="229"/>
      <c r="M159" s="230" t="s">
        <v>19</v>
      </c>
      <c r="N159" s="231" t="s">
        <v>43</v>
      </c>
      <c r="O159" s="60"/>
      <c r="P159" s="191">
        <f>O159*H159</f>
        <v>0</v>
      </c>
      <c r="Q159" s="191">
        <v>1</v>
      </c>
      <c r="R159" s="191">
        <f>Q159*H159</f>
        <v>5.25</v>
      </c>
      <c r="S159" s="191">
        <v>0</v>
      </c>
      <c r="T159" s="192">
        <f>S159*H159</f>
        <v>0</v>
      </c>
      <c r="AR159" s="17" t="s">
        <v>193</v>
      </c>
      <c r="AT159" s="17" t="s">
        <v>372</v>
      </c>
      <c r="AU159" s="17" t="s">
        <v>81</v>
      </c>
      <c r="AY159" s="17" t="s">
        <v>131</v>
      </c>
      <c r="BE159" s="193">
        <f>IF(N159="základní",J159,0)</f>
        <v>0</v>
      </c>
      <c r="BF159" s="193">
        <f>IF(N159="snížená",J159,0)</f>
        <v>0</v>
      </c>
      <c r="BG159" s="193">
        <f>IF(N159="zákl. přenesená",J159,0)</f>
        <v>0</v>
      </c>
      <c r="BH159" s="193">
        <f>IF(N159="sníž. přenesená",J159,0)</f>
        <v>0</v>
      </c>
      <c r="BI159" s="193">
        <f>IF(N159="nulová",J159,0)</f>
        <v>0</v>
      </c>
      <c r="BJ159" s="17" t="s">
        <v>79</v>
      </c>
      <c r="BK159" s="193">
        <f>ROUND(I159*H159,2)</f>
        <v>0</v>
      </c>
      <c r="BL159" s="17" t="s">
        <v>138</v>
      </c>
      <c r="BM159" s="17" t="s">
        <v>391</v>
      </c>
    </row>
    <row r="160" spans="2:65" s="1" customFormat="1" ht="11.25">
      <c r="B160" s="34"/>
      <c r="C160" s="35"/>
      <c r="D160" s="194" t="s">
        <v>140</v>
      </c>
      <c r="E160" s="35"/>
      <c r="F160" s="195" t="s">
        <v>390</v>
      </c>
      <c r="G160" s="35"/>
      <c r="H160" s="35"/>
      <c r="I160" s="112"/>
      <c r="J160" s="35"/>
      <c r="K160" s="35"/>
      <c r="L160" s="38"/>
      <c r="M160" s="196"/>
      <c r="N160" s="60"/>
      <c r="O160" s="60"/>
      <c r="P160" s="60"/>
      <c r="Q160" s="60"/>
      <c r="R160" s="60"/>
      <c r="S160" s="60"/>
      <c r="T160" s="61"/>
      <c r="AT160" s="17" t="s">
        <v>140</v>
      </c>
      <c r="AU160" s="17" t="s">
        <v>81</v>
      </c>
    </row>
    <row r="161" spans="2:65" s="13" customFormat="1" ht="11.25">
      <c r="B161" s="212"/>
      <c r="C161" s="213"/>
      <c r="D161" s="194" t="s">
        <v>146</v>
      </c>
      <c r="E161" s="214" t="s">
        <v>19</v>
      </c>
      <c r="F161" s="215" t="s">
        <v>386</v>
      </c>
      <c r="G161" s="213"/>
      <c r="H161" s="214" t="s">
        <v>19</v>
      </c>
      <c r="I161" s="216"/>
      <c r="J161" s="213"/>
      <c r="K161" s="213"/>
      <c r="L161" s="217"/>
      <c r="M161" s="218"/>
      <c r="N161" s="219"/>
      <c r="O161" s="219"/>
      <c r="P161" s="219"/>
      <c r="Q161" s="219"/>
      <c r="R161" s="219"/>
      <c r="S161" s="219"/>
      <c r="T161" s="220"/>
      <c r="AT161" s="221" t="s">
        <v>146</v>
      </c>
      <c r="AU161" s="221" t="s">
        <v>81</v>
      </c>
      <c r="AV161" s="13" t="s">
        <v>79</v>
      </c>
      <c r="AW161" s="13" t="s">
        <v>33</v>
      </c>
      <c r="AX161" s="13" t="s">
        <v>72</v>
      </c>
      <c r="AY161" s="221" t="s">
        <v>131</v>
      </c>
    </row>
    <row r="162" spans="2:65" s="13" customFormat="1" ht="11.25">
      <c r="B162" s="212"/>
      <c r="C162" s="213"/>
      <c r="D162" s="194" t="s">
        <v>146</v>
      </c>
      <c r="E162" s="214" t="s">
        <v>19</v>
      </c>
      <c r="F162" s="215" t="s">
        <v>387</v>
      </c>
      <c r="G162" s="213"/>
      <c r="H162" s="214" t="s">
        <v>19</v>
      </c>
      <c r="I162" s="216"/>
      <c r="J162" s="213"/>
      <c r="K162" s="213"/>
      <c r="L162" s="217"/>
      <c r="M162" s="218"/>
      <c r="N162" s="219"/>
      <c r="O162" s="219"/>
      <c r="P162" s="219"/>
      <c r="Q162" s="219"/>
      <c r="R162" s="219"/>
      <c r="S162" s="219"/>
      <c r="T162" s="220"/>
      <c r="AT162" s="221" t="s">
        <v>146</v>
      </c>
      <c r="AU162" s="221" t="s">
        <v>81</v>
      </c>
      <c r="AV162" s="13" t="s">
        <v>79</v>
      </c>
      <c r="AW162" s="13" t="s">
        <v>33</v>
      </c>
      <c r="AX162" s="13" t="s">
        <v>72</v>
      </c>
      <c r="AY162" s="221" t="s">
        <v>131</v>
      </c>
    </row>
    <row r="163" spans="2:65" s="12" customFormat="1" ht="11.25">
      <c r="B163" s="198"/>
      <c r="C163" s="199"/>
      <c r="D163" s="194" t="s">
        <v>146</v>
      </c>
      <c r="E163" s="200" t="s">
        <v>19</v>
      </c>
      <c r="F163" s="201" t="s">
        <v>388</v>
      </c>
      <c r="G163" s="199"/>
      <c r="H163" s="202">
        <v>2.5</v>
      </c>
      <c r="I163" s="203"/>
      <c r="J163" s="199"/>
      <c r="K163" s="199"/>
      <c r="L163" s="204"/>
      <c r="M163" s="205"/>
      <c r="N163" s="206"/>
      <c r="O163" s="206"/>
      <c r="P163" s="206"/>
      <c r="Q163" s="206"/>
      <c r="R163" s="206"/>
      <c r="S163" s="206"/>
      <c r="T163" s="207"/>
      <c r="AT163" s="208" t="s">
        <v>146</v>
      </c>
      <c r="AU163" s="208" t="s">
        <v>81</v>
      </c>
      <c r="AV163" s="12" t="s">
        <v>81</v>
      </c>
      <c r="AW163" s="12" t="s">
        <v>33</v>
      </c>
      <c r="AX163" s="12" t="s">
        <v>72</v>
      </c>
      <c r="AY163" s="208" t="s">
        <v>131</v>
      </c>
    </row>
    <row r="164" spans="2:65" s="12" customFormat="1" ht="11.25">
      <c r="B164" s="198"/>
      <c r="C164" s="199"/>
      <c r="D164" s="194" t="s">
        <v>146</v>
      </c>
      <c r="E164" s="199"/>
      <c r="F164" s="201" t="s">
        <v>392</v>
      </c>
      <c r="G164" s="199"/>
      <c r="H164" s="202">
        <v>5.25</v>
      </c>
      <c r="I164" s="203"/>
      <c r="J164" s="199"/>
      <c r="K164" s="199"/>
      <c r="L164" s="204"/>
      <c r="M164" s="205"/>
      <c r="N164" s="206"/>
      <c r="O164" s="206"/>
      <c r="P164" s="206"/>
      <c r="Q164" s="206"/>
      <c r="R164" s="206"/>
      <c r="S164" s="206"/>
      <c r="T164" s="207"/>
      <c r="AT164" s="208" t="s">
        <v>146</v>
      </c>
      <c r="AU164" s="208" t="s">
        <v>81</v>
      </c>
      <c r="AV164" s="12" t="s">
        <v>81</v>
      </c>
      <c r="AW164" s="12" t="s">
        <v>4</v>
      </c>
      <c r="AX164" s="12" t="s">
        <v>79</v>
      </c>
      <c r="AY164" s="208" t="s">
        <v>131</v>
      </c>
    </row>
    <row r="165" spans="2:65" s="1" customFormat="1" ht="16.5" customHeight="1">
      <c r="B165" s="34"/>
      <c r="C165" s="182" t="s">
        <v>393</v>
      </c>
      <c r="D165" s="182" t="s">
        <v>133</v>
      </c>
      <c r="E165" s="183" t="s">
        <v>394</v>
      </c>
      <c r="F165" s="184" t="s">
        <v>395</v>
      </c>
      <c r="G165" s="185" t="s">
        <v>164</v>
      </c>
      <c r="H165" s="186">
        <v>50.5</v>
      </c>
      <c r="I165" s="187"/>
      <c r="J165" s="188">
        <f>ROUND(I165*H165,2)</f>
        <v>0</v>
      </c>
      <c r="K165" s="184" t="s">
        <v>19</v>
      </c>
      <c r="L165" s="38"/>
      <c r="M165" s="189" t="s">
        <v>19</v>
      </c>
      <c r="N165" s="190" t="s">
        <v>43</v>
      </c>
      <c r="O165" s="60"/>
      <c r="P165" s="191">
        <f>O165*H165</f>
        <v>0</v>
      </c>
      <c r="Q165" s="191">
        <v>0</v>
      </c>
      <c r="R165" s="191">
        <f>Q165*H165</f>
        <v>0</v>
      </c>
      <c r="S165" s="191">
        <v>0</v>
      </c>
      <c r="T165" s="192">
        <f>S165*H165</f>
        <v>0</v>
      </c>
      <c r="AR165" s="17" t="s">
        <v>138</v>
      </c>
      <c r="AT165" s="17" t="s">
        <v>133</v>
      </c>
      <c r="AU165" s="17" t="s">
        <v>81</v>
      </c>
      <c r="AY165" s="17" t="s">
        <v>131</v>
      </c>
      <c r="BE165" s="193">
        <f>IF(N165="základní",J165,0)</f>
        <v>0</v>
      </c>
      <c r="BF165" s="193">
        <f>IF(N165="snížená",J165,0)</f>
        <v>0</v>
      </c>
      <c r="BG165" s="193">
        <f>IF(N165="zákl. přenesená",J165,0)</f>
        <v>0</v>
      </c>
      <c r="BH165" s="193">
        <f>IF(N165="sníž. přenesená",J165,0)</f>
        <v>0</v>
      </c>
      <c r="BI165" s="193">
        <f>IF(N165="nulová",J165,0)</f>
        <v>0</v>
      </c>
      <c r="BJ165" s="17" t="s">
        <v>79</v>
      </c>
      <c r="BK165" s="193">
        <f>ROUND(I165*H165,2)</f>
        <v>0</v>
      </c>
      <c r="BL165" s="17" t="s">
        <v>138</v>
      </c>
      <c r="BM165" s="17" t="s">
        <v>396</v>
      </c>
    </row>
    <row r="166" spans="2:65" s="1" customFormat="1" ht="11.25">
      <c r="B166" s="34"/>
      <c r="C166" s="35"/>
      <c r="D166" s="194" t="s">
        <v>140</v>
      </c>
      <c r="E166" s="35"/>
      <c r="F166" s="195" t="s">
        <v>397</v>
      </c>
      <c r="G166" s="35"/>
      <c r="H166" s="35"/>
      <c r="I166" s="112"/>
      <c r="J166" s="35"/>
      <c r="K166" s="35"/>
      <c r="L166" s="38"/>
      <c r="M166" s="196"/>
      <c r="N166" s="60"/>
      <c r="O166" s="60"/>
      <c r="P166" s="60"/>
      <c r="Q166" s="60"/>
      <c r="R166" s="60"/>
      <c r="S166" s="60"/>
      <c r="T166" s="61"/>
      <c r="AT166" s="17" t="s">
        <v>140</v>
      </c>
      <c r="AU166" s="17" t="s">
        <v>81</v>
      </c>
    </row>
    <row r="167" spans="2:65" s="1" customFormat="1" ht="107.25">
      <c r="B167" s="34"/>
      <c r="C167" s="35"/>
      <c r="D167" s="194" t="s">
        <v>142</v>
      </c>
      <c r="E167" s="35"/>
      <c r="F167" s="197" t="s">
        <v>398</v>
      </c>
      <c r="G167" s="35"/>
      <c r="H167" s="35"/>
      <c r="I167" s="112"/>
      <c r="J167" s="35"/>
      <c r="K167" s="35"/>
      <c r="L167" s="38"/>
      <c r="M167" s="196"/>
      <c r="N167" s="60"/>
      <c r="O167" s="60"/>
      <c r="P167" s="60"/>
      <c r="Q167" s="60"/>
      <c r="R167" s="60"/>
      <c r="S167" s="60"/>
      <c r="T167" s="61"/>
      <c r="AT167" s="17" t="s">
        <v>142</v>
      </c>
      <c r="AU167" s="17" t="s">
        <v>81</v>
      </c>
    </row>
    <row r="168" spans="2:65" s="12" customFormat="1" ht="11.25">
      <c r="B168" s="198"/>
      <c r="C168" s="199"/>
      <c r="D168" s="194" t="s">
        <v>146</v>
      </c>
      <c r="E168" s="200" t="s">
        <v>19</v>
      </c>
      <c r="F168" s="201" t="s">
        <v>399</v>
      </c>
      <c r="G168" s="199"/>
      <c r="H168" s="202">
        <v>50.5</v>
      </c>
      <c r="I168" s="203"/>
      <c r="J168" s="199"/>
      <c r="K168" s="199"/>
      <c r="L168" s="204"/>
      <c r="M168" s="205"/>
      <c r="N168" s="206"/>
      <c r="O168" s="206"/>
      <c r="P168" s="206"/>
      <c r="Q168" s="206"/>
      <c r="R168" s="206"/>
      <c r="S168" s="206"/>
      <c r="T168" s="207"/>
      <c r="AT168" s="208" t="s">
        <v>146</v>
      </c>
      <c r="AU168" s="208" t="s">
        <v>81</v>
      </c>
      <c r="AV168" s="12" t="s">
        <v>81</v>
      </c>
      <c r="AW168" s="12" t="s">
        <v>33</v>
      </c>
      <c r="AX168" s="12" t="s">
        <v>72</v>
      </c>
      <c r="AY168" s="208" t="s">
        <v>131</v>
      </c>
    </row>
    <row r="169" spans="2:65" s="1" customFormat="1" ht="16.5" customHeight="1">
      <c r="B169" s="34"/>
      <c r="C169" s="182" t="s">
        <v>400</v>
      </c>
      <c r="D169" s="182" t="s">
        <v>133</v>
      </c>
      <c r="E169" s="183" t="s">
        <v>401</v>
      </c>
      <c r="F169" s="184" t="s">
        <v>402</v>
      </c>
      <c r="G169" s="185" t="s">
        <v>164</v>
      </c>
      <c r="H169" s="186">
        <v>2.7</v>
      </c>
      <c r="I169" s="187"/>
      <c r="J169" s="188">
        <f>ROUND(I169*H169,2)</f>
        <v>0</v>
      </c>
      <c r="K169" s="184" t="s">
        <v>19</v>
      </c>
      <c r="L169" s="38"/>
      <c r="M169" s="189" t="s">
        <v>19</v>
      </c>
      <c r="N169" s="190" t="s">
        <v>43</v>
      </c>
      <c r="O169" s="60"/>
      <c r="P169" s="191">
        <f>O169*H169</f>
        <v>0</v>
      </c>
      <c r="Q169" s="191">
        <v>0</v>
      </c>
      <c r="R169" s="191">
        <f>Q169*H169</f>
        <v>0</v>
      </c>
      <c r="S169" s="191">
        <v>0</v>
      </c>
      <c r="T169" s="192">
        <f>S169*H169</f>
        <v>0</v>
      </c>
      <c r="AR169" s="17" t="s">
        <v>138</v>
      </c>
      <c r="AT169" s="17" t="s">
        <v>133</v>
      </c>
      <c r="AU169" s="17" t="s">
        <v>81</v>
      </c>
      <c r="AY169" s="17" t="s">
        <v>131</v>
      </c>
      <c r="BE169" s="193">
        <f>IF(N169="základní",J169,0)</f>
        <v>0</v>
      </c>
      <c r="BF169" s="193">
        <f>IF(N169="snížená",J169,0)</f>
        <v>0</v>
      </c>
      <c r="BG169" s="193">
        <f>IF(N169="zákl. přenesená",J169,0)</f>
        <v>0</v>
      </c>
      <c r="BH169" s="193">
        <f>IF(N169="sníž. přenesená",J169,0)</f>
        <v>0</v>
      </c>
      <c r="BI169" s="193">
        <f>IF(N169="nulová",J169,0)</f>
        <v>0</v>
      </c>
      <c r="BJ169" s="17" t="s">
        <v>79</v>
      </c>
      <c r="BK169" s="193">
        <f>ROUND(I169*H169,2)</f>
        <v>0</v>
      </c>
      <c r="BL169" s="17" t="s">
        <v>138</v>
      </c>
      <c r="BM169" s="17" t="s">
        <v>403</v>
      </c>
    </row>
    <row r="170" spans="2:65" s="1" customFormat="1" ht="11.25">
      <c r="B170" s="34"/>
      <c r="C170" s="35"/>
      <c r="D170" s="194" t="s">
        <v>140</v>
      </c>
      <c r="E170" s="35"/>
      <c r="F170" s="195" t="s">
        <v>397</v>
      </c>
      <c r="G170" s="35"/>
      <c r="H170" s="35"/>
      <c r="I170" s="112"/>
      <c r="J170" s="35"/>
      <c r="K170" s="35"/>
      <c r="L170" s="38"/>
      <c r="M170" s="196"/>
      <c r="N170" s="60"/>
      <c r="O170" s="60"/>
      <c r="P170" s="60"/>
      <c r="Q170" s="60"/>
      <c r="R170" s="60"/>
      <c r="S170" s="60"/>
      <c r="T170" s="61"/>
      <c r="AT170" s="17" t="s">
        <v>140</v>
      </c>
      <c r="AU170" s="17" t="s">
        <v>81</v>
      </c>
    </row>
    <row r="171" spans="2:65" s="1" customFormat="1" ht="107.25">
      <c r="B171" s="34"/>
      <c r="C171" s="35"/>
      <c r="D171" s="194" t="s">
        <v>142</v>
      </c>
      <c r="E171" s="35"/>
      <c r="F171" s="197" t="s">
        <v>398</v>
      </c>
      <c r="G171" s="35"/>
      <c r="H171" s="35"/>
      <c r="I171" s="112"/>
      <c r="J171" s="35"/>
      <c r="K171" s="35"/>
      <c r="L171" s="38"/>
      <c r="M171" s="196"/>
      <c r="N171" s="60"/>
      <c r="O171" s="60"/>
      <c r="P171" s="60"/>
      <c r="Q171" s="60"/>
      <c r="R171" s="60"/>
      <c r="S171" s="60"/>
      <c r="T171" s="61"/>
      <c r="AT171" s="17" t="s">
        <v>142</v>
      </c>
      <c r="AU171" s="17" t="s">
        <v>81</v>
      </c>
    </row>
    <row r="172" spans="2:65" s="12" customFormat="1" ht="11.25">
      <c r="B172" s="198"/>
      <c r="C172" s="199"/>
      <c r="D172" s="194" t="s">
        <v>146</v>
      </c>
      <c r="E172" s="200" t="s">
        <v>19</v>
      </c>
      <c r="F172" s="201" t="s">
        <v>404</v>
      </c>
      <c r="G172" s="199"/>
      <c r="H172" s="202">
        <v>2.7</v>
      </c>
      <c r="I172" s="203"/>
      <c r="J172" s="199"/>
      <c r="K172" s="199"/>
      <c r="L172" s="204"/>
      <c r="M172" s="205"/>
      <c r="N172" s="206"/>
      <c r="O172" s="206"/>
      <c r="P172" s="206"/>
      <c r="Q172" s="206"/>
      <c r="R172" s="206"/>
      <c r="S172" s="206"/>
      <c r="T172" s="207"/>
      <c r="AT172" s="208" t="s">
        <v>146</v>
      </c>
      <c r="AU172" s="208" t="s">
        <v>81</v>
      </c>
      <c r="AV172" s="12" t="s">
        <v>81</v>
      </c>
      <c r="AW172" s="12" t="s">
        <v>33</v>
      </c>
      <c r="AX172" s="12" t="s">
        <v>72</v>
      </c>
      <c r="AY172" s="208" t="s">
        <v>131</v>
      </c>
    </row>
    <row r="173" spans="2:65" s="1" customFormat="1" ht="16.5" customHeight="1">
      <c r="B173" s="34"/>
      <c r="C173" s="182" t="s">
        <v>405</v>
      </c>
      <c r="D173" s="182" t="s">
        <v>133</v>
      </c>
      <c r="E173" s="183" t="s">
        <v>401</v>
      </c>
      <c r="F173" s="184" t="s">
        <v>402</v>
      </c>
      <c r="G173" s="185" t="s">
        <v>164</v>
      </c>
      <c r="H173" s="186">
        <v>-38.200000000000003</v>
      </c>
      <c r="I173" s="187"/>
      <c r="J173" s="188">
        <f>ROUND(I173*H173,2)</f>
        <v>0</v>
      </c>
      <c r="K173" s="184" t="s">
        <v>19</v>
      </c>
      <c r="L173" s="38"/>
      <c r="M173" s="189" t="s">
        <v>19</v>
      </c>
      <c r="N173" s="190" t="s">
        <v>43</v>
      </c>
      <c r="O173" s="60"/>
      <c r="P173" s="191">
        <f>O173*H173</f>
        <v>0</v>
      </c>
      <c r="Q173" s="191">
        <v>0</v>
      </c>
      <c r="R173" s="191">
        <f>Q173*H173</f>
        <v>0</v>
      </c>
      <c r="S173" s="191">
        <v>0</v>
      </c>
      <c r="T173" s="192">
        <f>S173*H173</f>
        <v>0</v>
      </c>
      <c r="AR173" s="17" t="s">
        <v>138</v>
      </c>
      <c r="AT173" s="17" t="s">
        <v>133</v>
      </c>
      <c r="AU173" s="17" t="s">
        <v>81</v>
      </c>
      <c r="AY173" s="17" t="s">
        <v>131</v>
      </c>
      <c r="BE173" s="193">
        <f>IF(N173="základní",J173,0)</f>
        <v>0</v>
      </c>
      <c r="BF173" s="193">
        <f>IF(N173="snížená",J173,0)</f>
        <v>0</v>
      </c>
      <c r="BG173" s="193">
        <f>IF(N173="zákl. přenesená",J173,0)</f>
        <v>0</v>
      </c>
      <c r="BH173" s="193">
        <f>IF(N173="sníž. přenesená",J173,0)</f>
        <v>0</v>
      </c>
      <c r="BI173" s="193">
        <f>IF(N173="nulová",J173,0)</f>
        <v>0</v>
      </c>
      <c r="BJ173" s="17" t="s">
        <v>79</v>
      </c>
      <c r="BK173" s="193">
        <f>ROUND(I173*H173,2)</f>
        <v>0</v>
      </c>
      <c r="BL173" s="17" t="s">
        <v>138</v>
      </c>
      <c r="BM173" s="17" t="s">
        <v>406</v>
      </c>
    </row>
    <row r="174" spans="2:65" s="1" customFormat="1" ht="11.25">
      <c r="B174" s="34"/>
      <c r="C174" s="35"/>
      <c r="D174" s="194" t="s">
        <v>140</v>
      </c>
      <c r="E174" s="35"/>
      <c r="F174" s="195" t="s">
        <v>397</v>
      </c>
      <c r="G174" s="35"/>
      <c r="H174" s="35"/>
      <c r="I174" s="112"/>
      <c r="J174" s="35"/>
      <c r="K174" s="35"/>
      <c r="L174" s="38"/>
      <c r="M174" s="196"/>
      <c r="N174" s="60"/>
      <c r="O174" s="60"/>
      <c r="P174" s="60"/>
      <c r="Q174" s="60"/>
      <c r="R174" s="60"/>
      <c r="S174" s="60"/>
      <c r="T174" s="61"/>
      <c r="AT174" s="17" t="s">
        <v>140</v>
      </c>
      <c r="AU174" s="17" t="s">
        <v>81</v>
      </c>
    </row>
    <row r="175" spans="2:65" s="1" customFormat="1" ht="107.25">
      <c r="B175" s="34"/>
      <c r="C175" s="35"/>
      <c r="D175" s="194" t="s">
        <v>142</v>
      </c>
      <c r="E175" s="35"/>
      <c r="F175" s="197" t="s">
        <v>398</v>
      </c>
      <c r="G175" s="35"/>
      <c r="H175" s="35"/>
      <c r="I175" s="112"/>
      <c r="J175" s="35"/>
      <c r="K175" s="35"/>
      <c r="L175" s="38"/>
      <c r="M175" s="196"/>
      <c r="N175" s="60"/>
      <c r="O175" s="60"/>
      <c r="P175" s="60"/>
      <c r="Q175" s="60"/>
      <c r="R175" s="60"/>
      <c r="S175" s="60"/>
      <c r="T175" s="61"/>
      <c r="AT175" s="17" t="s">
        <v>142</v>
      </c>
      <c r="AU175" s="17" t="s">
        <v>81</v>
      </c>
    </row>
    <row r="176" spans="2:65" s="12" customFormat="1" ht="11.25">
      <c r="B176" s="198"/>
      <c r="C176" s="199"/>
      <c r="D176" s="194" t="s">
        <v>146</v>
      </c>
      <c r="E176" s="200" t="s">
        <v>19</v>
      </c>
      <c r="F176" s="201" t="s">
        <v>407</v>
      </c>
      <c r="G176" s="199"/>
      <c r="H176" s="202">
        <v>-38.200000000000003</v>
      </c>
      <c r="I176" s="203"/>
      <c r="J176" s="199"/>
      <c r="K176" s="199"/>
      <c r="L176" s="204"/>
      <c r="M176" s="205"/>
      <c r="N176" s="206"/>
      <c r="O176" s="206"/>
      <c r="P176" s="206"/>
      <c r="Q176" s="206"/>
      <c r="R176" s="206"/>
      <c r="S176" s="206"/>
      <c r="T176" s="207"/>
      <c r="AT176" s="208" t="s">
        <v>146</v>
      </c>
      <c r="AU176" s="208" t="s">
        <v>81</v>
      </c>
      <c r="AV176" s="12" t="s">
        <v>81</v>
      </c>
      <c r="AW176" s="12" t="s">
        <v>33</v>
      </c>
      <c r="AX176" s="12" t="s">
        <v>72</v>
      </c>
      <c r="AY176" s="208" t="s">
        <v>131</v>
      </c>
    </row>
    <row r="177" spans="2:65" s="11" customFormat="1" ht="22.9" customHeight="1">
      <c r="B177" s="166"/>
      <c r="C177" s="167"/>
      <c r="D177" s="168" t="s">
        <v>71</v>
      </c>
      <c r="E177" s="180" t="s">
        <v>151</v>
      </c>
      <c r="F177" s="180" t="s">
        <v>408</v>
      </c>
      <c r="G177" s="167"/>
      <c r="H177" s="167"/>
      <c r="I177" s="170"/>
      <c r="J177" s="181">
        <f>BK177</f>
        <v>0</v>
      </c>
      <c r="K177" s="167"/>
      <c r="L177" s="172"/>
      <c r="M177" s="173"/>
      <c r="N177" s="174"/>
      <c r="O177" s="174"/>
      <c r="P177" s="175">
        <f>SUM(P178:P189)</f>
        <v>0</v>
      </c>
      <c r="Q177" s="174"/>
      <c r="R177" s="175">
        <f>SUM(R178:R189)</f>
        <v>-0.75172650000000008</v>
      </c>
      <c r="S177" s="174"/>
      <c r="T177" s="176">
        <f>SUM(T178:T189)</f>
        <v>0</v>
      </c>
      <c r="AR177" s="177" t="s">
        <v>79</v>
      </c>
      <c r="AT177" s="178" t="s">
        <v>71</v>
      </c>
      <c r="AU177" s="178" t="s">
        <v>79</v>
      </c>
      <c r="AY177" s="177" t="s">
        <v>131</v>
      </c>
      <c r="BK177" s="179">
        <f>SUM(BK178:BK189)</f>
        <v>0</v>
      </c>
    </row>
    <row r="178" spans="2:65" s="1" customFormat="1" ht="16.5" customHeight="1">
      <c r="B178" s="34"/>
      <c r="C178" s="182" t="s">
        <v>263</v>
      </c>
      <c r="D178" s="182" t="s">
        <v>133</v>
      </c>
      <c r="E178" s="183" t="s">
        <v>409</v>
      </c>
      <c r="F178" s="184" t="s">
        <v>410</v>
      </c>
      <c r="G178" s="185" t="s">
        <v>229</v>
      </c>
      <c r="H178" s="186">
        <v>-1.5</v>
      </c>
      <c r="I178" s="187"/>
      <c r="J178" s="188">
        <f>ROUND(I178*H178,2)</f>
        <v>0</v>
      </c>
      <c r="K178" s="184" t="s">
        <v>137</v>
      </c>
      <c r="L178" s="38"/>
      <c r="M178" s="189" t="s">
        <v>19</v>
      </c>
      <c r="N178" s="190" t="s">
        <v>43</v>
      </c>
      <c r="O178" s="60"/>
      <c r="P178" s="191">
        <f>O178*H178</f>
        <v>0</v>
      </c>
      <c r="Q178" s="191">
        <v>0.24127000000000001</v>
      </c>
      <c r="R178" s="191">
        <f>Q178*H178</f>
        <v>-0.36190500000000003</v>
      </c>
      <c r="S178" s="191">
        <v>0</v>
      </c>
      <c r="T178" s="192">
        <f>S178*H178</f>
        <v>0</v>
      </c>
      <c r="AR178" s="17" t="s">
        <v>138</v>
      </c>
      <c r="AT178" s="17" t="s">
        <v>133</v>
      </c>
      <c r="AU178" s="17" t="s">
        <v>81</v>
      </c>
      <c r="AY178" s="17" t="s">
        <v>131</v>
      </c>
      <c r="BE178" s="193">
        <f>IF(N178="základní",J178,0)</f>
        <v>0</v>
      </c>
      <c r="BF178" s="193">
        <f>IF(N178="snížená",J178,0)</f>
        <v>0</v>
      </c>
      <c r="BG178" s="193">
        <f>IF(N178="zákl. přenesená",J178,0)</f>
        <v>0</v>
      </c>
      <c r="BH178" s="193">
        <f>IF(N178="sníž. přenesená",J178,0)</f>
        <v>0</v>
      </c>
      <c r="BI178" s="193">
        <f>IF(N178="nulová",J178,0)</f>
        <v>0</v>
      </c>
      <c r="BJ178" s="17" t="s">
        <v>79</v>
      </c>
      <c r="BK178" s="193">
        <f>ROUND(I178*H178,2)</f>
        <v>0</v>
      </c>
      <c r="BL178" s="17" t="s">
        <v>138</v>
      </c>
      <c r="BM178" s="17" t="s">
        <v>411</v>
      </c>
    </row>
    <row r="179" spans="2:65" s="1" customFormat="1" ht="11.25">
      <c r="B179" s="34"/>
      <c r="C179" s="35"/>
      <c r="D179" s="194" t="s">
        <v>140</v>
      </c>
      <c r="E179" s="35"/>
      <c r="F179" s="195" t="s">
        <v>412</v>
      </c>
      <c r="G179" s="35"/>
      <c r="H179" s="35"/>
      <c r="I179" s="112"/>
      <c r="J179" s="35"/>
      <c r="K179" s="35"/>
      <c r="L179" s="38"/>
      <c r="M179" s="196"/>
      <c r="N179" s="60"/>
      <c r="O179" s="60"/>
      <c r="P179" s="60"/>
      <c r="Q179" s="60"/>
      <c r="R179" s="60"/>
      <c r="S179" s="60"/>
      <c r="T179" s="61"/>
      <c r="AT179" s="17" t="s">
        <v>140</v>
      </c>
      <c r="AU179" s="17" t="s">
        <v>81</v>
      </c>
    </row>
    <row r="180" spans="2:65" s="1" customFormat="1" ht="58.5">
      <c r="B180" s="34"/>
      <c r="C180" s="35"/>
      <c r="D180" s="194" t="s">
        <v>142</v>
      </c>
      <c r="E180" s="35"/>
      <c r="F180" s="197" t="s">
        <v>413</v>
      </c>
      <c r="G180" s="35"/>
      <c r="H180" s="35"/>
      <c r="I180" s="112"/>
      <c r="J180" s="35"/>
      <c r="K180" s="35"/>
      <c r="L180" s="38"/>
      <c r="M180" s="196"/>
      <c r="N180" s="60"/>
      <c r="O180" s="60"/>
      <c r="P180" s="60"/>
      <c r="Q180" s="60"/>
      <c r="R180" s="60"/>
      <c r="S180" s="60"/>
      <c r="T180" s="61"/>
      <c r="AT180" s="17" t="s">
        <v>142</v>
      </c>
      <c r="AU180" s="17" t="s">
        <v>81</v>
      </c>
    </row>
    <row r="181" spans="2:65" s="12" customFormat="1" ht="11.25">
      <c r="B181" s="198"/>
      <c r="C181" s="199"/>
      <c r="D181" s="194" t="s">
        <v>146</v>
      </c>
      <c r="E181" s="200" t="s">
        <v>19</v>
      </c>
      <c r="F181" s="201" t="s">
        <v>414</v>
      </c>
      <c r="G181" s="199"/>
      <c r="H181" s="202">
        <v>-1.5</v>
      </c>
      <c r="I181" s="203"/>
      <c r="J181" s="199"/>
      <c r="K181" s="199"/>
      <c r="L181" s="204"/>
      <c r="M181" s="205"/>
      <c r="N181" s="206"/>
      <c r="O181" s="206"/>
      <c r="P181" s="206"/>
      <c r="Q181" s="206"/>
      <c r="R181" s="206"/>
      <c r="S181" s="206"/>
      <c r="T181" s="207"/>
      <c r="AT181" s="208" t="s">
        <v>146</v>
      </c>
      <c r="AU181" s="208" t="s">
        <v>81</v>
      </c>
      <c r="AV181" s="12" t="s">
        <v>81</v>
      </c>
      <c r="AW181" s="12" t="s">
        <v>33</v>
      </c>
      <c r="AX181" s="12" t="s">
        <v>72</v>
      </c>
      <c r="AY181" s="208" t="s">
        <v>131</v>
      </c>
    </row>
    <row r="182" spans="2:65" s="1" customFormat="1" ht="16.5" customHeight="1">
      <c r="B182" s="34"/>
      <c r="C182" s="222" t="s">
        <v>415</v>
      </c>
      <c r="D182" s="222" t="s">
        <v>372</v>
      </c>
      <c r="E182" s="223" t="s">
        <v>416</v>
      </c>
      <c r="F182" s="224" t="s">
        <v>417</v>
      </c>
      <c r="G182" s="225" t="s">
        <v>418</v>
      </c>
      <c r="H182" s="226">
        <v>-8.5709999999999997</v>
      </c>
      <c r="I182" s="227"/>
      <c r="J182" s="228">
        <f>ROUND(I182*H182,2)</f>
        <v>0</v>
      </c>
      <c r="K182" s="224" t="s">
        <v>137</v>
      </c>
      <c r="L182" s="229"/>
      <c r="M182" s="230" t="s">
        <v>19</v>
      </c>
      <c r="N182" s="231" t="s">
        <v>43</v>
      </c>
      <c r="O182" s="60"/>
      <c r="P182" s="191">
        <f>O182*H182</f>
        <v>0</v>
      </c>
      <c r="Q182" s="191">
        <v>5.0500000000000003E-2</v>
      </c>
      <c r="R182" s="191">
        <f>Q182*H182</f>
        <v>-0.43283550000000004</v>
      </c>
      <c r="S182" s="191">
        <v>0</v>
      </c>
      <c r="T182" s="192">
        <f>S182*H182</f>
        <v>0</v>
      </c>
      <c r="AR182" s="17" t="s">
        <v>193</v>
      </c>
      <c r="AT182" s="17" t="s">
        <v>372</v>
      </c>
      <c r="AU182" s="17" t="s">
        <v>81</v>
      </c>
      <c r="AY182" s="17" t="s">
        <v>131</v>
      </c>
      <c r="BE182" s="193">
        <f>IF(N182="základní",J182,0)</f>
        <v>0</v>
      </c>
      <c r="BF182" s="193">
        <f>IF(N182="snížená",J182,0)</f>
        <v>0</v>
      </c>
      <c r="BG182" s="193">
        <f>IF(N182="zákl. přenesená",J182,0)</f>
        <v>0</v>
      </c>
      <c r="BH182" s="193">
        <f>IF(N182="sníž. přenesená",J182,0)</f>
        <v>0</v>
      </c>
      <c r="BI182" s="193">
        <f>IF(N182="nulová",J182,0)</f>
        <v>0</v>
      </c>
      <c r="BJ182" s="17" t="s">
        <v>79</v>
      </c>
      <c r="BK182" s="193">
        <f>ROUND(I182*H182,2)</f>
        <v>0</v>
      </c>
      <c r="BL182" s="17" t="s">
        <v>138</v>
      </c>
      <c r="BM182" s="17" t="s">
        <v>419</v>
      </c>
    </row>
    <row r="183" spans="2:65" s="1" customFormat="1" ht="11.25">
      <c r="B183" s="34"/>
      <c r="C183" s="35"/>
      <c r="D183" s="194" t="s">
        <v>140</v>
      </c>
      <c r="E183" s="35"/>
      <c r="F183" s="195" t="s">
        <v>417</v>
      </c>
      <c r="G183" s="35"/>
      <c r="H183" s="35"/>
      <c r="I183" s="112"/>
      <c r="J183" s="35"/>
      <c r="K183" s="35"/>
      <c r="L183" s="38"/>
      <c r="M183" s="196"/>
      <c r="N183" s="60"/>
      <c r="O183" s="60"/>
      <c r="P183" s="60"/>
      <c r="Q183" s="60"/>
      <c r="R183" s="60"/>
      <c r="S183" s="60"/>
      <c r="T183" s="61"/>
      <c r="AT183" s="17" t="s">
        <v>140</v>
      </c>
      <c r="AU183" s="17" t="s">
        <v>81</v>
      </c>
    </row>
    <row r="184" spans="2:65" s="12" customFormat="1" ht="11.25">
      <c r="B184" s="198"/>
      <c r="C184" s="199"/>
      <c r="D184" s="194" t="s">
        <v>146</v>
      </c>
      <c r="E184" s="200" t="s">
        <v>19</v>
      </c>
      <c r="F184" s="201" t="s">
        <v>420</v>
      </c>
      <c r="G184" s="199"/>
      <c r="H184" s="202">
        <v>-8.5709999999999997</v>
      </c>
      <c r="I184" s="203"/>
      <c r="J184" s="199"/>
      <c r="K184" s="199"/>
      <c r="L184" s="204"/>
      <c r="M184" s="205"/>
      <c r="N184" s="206"/>
      <c r="O184" s="206"/>
      <c r="P184" s="206"/>
      <c r="Q184" s="206"/>
      <c r="R184" s="206"/>
      <c r="S184" s="206"/>
      <c r="T184" s="207"/>
      <c r="AT184" s="208" t="s">
        <v>146</v>
      </c>
      <c r="AU184" s="208" t="s">
        <v>81</v>
      </c>
      <c r="AV184" s="12" t="s">
        <v>81</v>
      </c>
      <c r="AW184" s="12" t="s">
        <v>33</v>
      </c>
      <c r="AX184" s="12" t="s">
        <v>72</v>
      </c>
      <c r="AY184" s="208" t="s">
        <v>131</v>
      </c>
    </row>
    <row r="185" spans="2:65" s="1" customFormat="1" ht="16.5" customHeight="1">
      <c r="B185" s="34"/>
      <c r="C185" s="182" t="s">
        <v>283</v>
      </c>
      <c r="D185" s="182" t="s">
        <v>133</v>
      </c>
      <c r="E185" s="183" t="s">
        <v>421</v>
      </c>
      <c r="F185" s="184" t="s">
        <v>422</v>
      </c>
      <c r="G185" s="185" t="s">
        <v>229</v>
      </c>
      <c r="H185" s="186">
        <v>40.200000000000003</v>
      </c>
      <c r="I185" s="187"/>
      <c r="J185" s="188">
        <f>ROUND(I185*H185,2)</f>
        <v>0</v>
      </c>
      <c r="K185" s="184" t="s">
        <v>19</v>
      </c>
      <c r="L185" s="38"/>
      <c r="M185" s="189" t="s">
        <v>19</v>
      </c>
      <c r="N185" s="190" t="s">
        <v>43</v>
      </c>
      <c r="O185" s="60"/>
      <c r="P185" s="191">
        <f>O185*H185</f>
        <v>0</v>
      </c>
      <c r="Q185" s="191">
        <v>1.07E-3</v>
      </c>
      <c r="R185" s="191">
        <f>Q185*H185</f>
        <v>4.3014000000000004E-2</v>
      </c>
      <c r="S185" s="191">
        <v>0</v>
      </c>
      <c r="T185" s="192">
        <f>S185*H185</f>
        <v>0</v>
      </c>
      <c r="AR185" s="17" t="s">
        <v>138</v>
      </c>
      <c r="AT185" s="17" t="s">
        <v>133</v>
      </c>
      <c r="AU185" s="17" t="s">
        <v>81</v>
      </c>
      <c r="AY185" s="17" t="s">
        <v>131</v>
      </c>
      <c r="BE185" s="193">
        <f>IF(N185="základní",J185,0)</f>
        <v>0</v>
      </c>
      <c r="BF185" s="193">
        <f>IF(N185="snížená",J185,0)</f>
        <v>0</v>
      </c>
      <c r="BG185" s="193">
        <f>IF(N185="zákl. přenesená",J185,0)</f>
        <v>0</v>
      </c>
      <c r="BH185" s="193">
        <f>IF(N185="sníž. přenesená",J185,0)</f>
        <v>0</v>
      </c>
      <c r="BI185" s="193">
        <f>IF(N185="nulová",J185,0)</f>
        <v>0</v>
      </c>
      <c r="BJ185" s="17" t="s">
        <v>79</v>
      </c>
      <c r="BK185" s="193">
        <f>ROUND(I185*H185,2)</f>
        <v>0</v>
      </c>
      <c r="BL185" s="17" t="s">
        <v>138</v>
      </c>
      <c r="BM185" s="17" t="s">
        <v>423</v>
      </c>
    </row>
    <row r="186" spans="2:65" s="1" customFormat="1" ht="11.25">
      <c r="B186" s="34"/>
      <c r="C186" s="35"/>
      <c r="D186" s="194" t="s">
        <v>140</v>
      </c>
      <c r="E186" s="35"/>
      <c r="F186" s="195" t="s">
        <v>424</v>
      </c>
      <c r="G186" s="35"/>
      <c r="H186" s="35"/>
      <c r="I186" s="112"/>
      <c r="J186" s="35"/>
      <c r="K186" s="35"/>
      <c r="L186" s="38"/>
      <c r="M186" s="196"/>
      <c r="N186" s="60"/>
      <c r="O186" s="60"/>
      <c r="P186" s="60"/>
      <c r="Q186" s="60"/>
      <c r="R186" s="60"/>
      <c r="S186" s="60"/>
      <c r="T186" s="61"/>
      <c r="AT186" s="17" t="s">
        <v>140</v>
      </c>
      <c r="AU186" s="17" t="s">
        <v>81</v>
      </c>
    </row>
    <row r="187" spans="2:65" s="1" customFormat="1" ht="117">
      <c r="B187" s="34"/>
      <c r="C187" s="35"/>
      <c r="D187" s="194" t="s">
        <v>142</v>
      </c>
      <c r="E187" s="35"/>
      <c r="F187" s="197" t="s">
        <v>425</v>
      </c>
      <c r="G187" s="35"/>
      <c r="H187" s="35"/>
      <c r="I187" s="112"/>
      <c r="J187" s="35"/>
      <c r="K187" s="35"/>
      <c r="L187" s="38"/>
      <c r="M187" s="196"/>
      <c r="N187" s="60"/>
      <c r="O187" s="60"/>
      <c r="P187" s="60"/>
      <c r="Q187" s="60"/>
      <c r="R187" s="60"/>
      <c r="S187" s="60"/>
      <c r="T187" s="61"/>
      <c r="AT187" s="17" t="s">
        <v>142</v>
      </c>
      <c r="AU187" s="17" t="s">
        <v>81</v>
      </c>
    </row>
    <row r="188" spans="2:65" s="13" customFormat="1" ht="11.25">
      <c r="B188" s="212"/>
      <c r="C188" s="213"/>
      <c r="D188" s="194" t="s">
        <v>146</v>
      </c>
      <c r="E188" s="214" t="s">
        <v>19</v>
      </c>
      <c r="F188" s="215" t="s">
        <v>341</v>
      </c>
      <c r="G188" s="213"/>
      <c r="H188" s="214" t="s">
        <v>19</v>
      </c>
      <c r="I188" s="216"/>
      <c r="J188" s="213"/>
      <c r="K188" s="213"/>
      <c r="L188" s="217"/>
      <c r="M188" s="218"/>
      <c r="N188" s="219"/>
      <c r="O188" s="219"/>
      <c r="P188" s="219"/>
      <c r="Q188" s="219"/>
      <c r="R188" s="219"/>
      <c r="S188" s="219"/>
      <c r="T188" s="220"/>
      <c r="AT188" s="221" t="s">
        <v>146</v>
      </c>
      <c r="AU188" s="221" t="s">
        <v>81</v>
      </c>
      <c r="AV188" s="13" t="s">
        <v>79</v>
      </c>
      <c r="AW188" s="13" t="s">
        <v>33</v>
      </c>
      <c r="AX188" s="13" t="s">
        <v>72</v>
      </c>
      <c r="AY188" s="221" t="s">
        <v>131</v>
      </c>
    </row>
    <row r="189" spans="2:65" s="12" customFormat="1" ht="11.25">
      <c r="B189" s="198"/>
      <c r="C189" s="199"/>
      <c r="D189" s="194" t="s">
        <v>146</v>
      </c>
      <c r="E189" s="200" t="s">
        <v>19</v>
      </c>
      <c r="F189" s="201" t="s">
        <v>426</v>
      </c>
      <c r="G189" s="199"/>
      <c r="H189" s="202">
        <v>40.200000000000003</v>
      </c>
      <c r="I189" s="203"/>
      <c r="J189" s="199"/>
      <c r="K189" s="199"/>
      <c r="L189" s="204"/>
      <c r="M189" s="205"/>
      <c r="N189" s="206"/>
      <c r="O189" s="206"/>
      <c r="P189" s="206"/>
      <c r="Q189" s="206"/>
      <c r="R189" s="206"/>
      <c r="S189" s="206"/>
      <c r="T189" s="207"/>
      <c r="AT189" s="208" t="s">
        <v>146</v>
      </c>
      <c r="AU189" s="208" t="s">
        <v>81</v>
      </c>
      <c r="AV189" s="12" t="s">
        <v>81</v>
      </c>
      <c r="AW189" s="12" t="s">
        <v>33</v>
      </c>
      <c r="AX189" s="12" t="s">
        <v>72</v>
      </c>
      <c r="AY189" s="208" t="s">
        <v>131</v>
      </c>
    </row>
    <row r="190" spans="2:65" s="11" customFormat="1" ht="22.9" customHeight="1">
      <c r="B190" s="166"/>
      <c r="C190" s="167"/>
      <c r="D190" s="168" t="s">
        <v>71</v>
      </c>
      <c r="E190" s="180" t="s">
        <v>175</v>
      </c>
      <c r="F190" s="180" t="s">
        <v>427</v>
      </c>
      <c r="G190" s="167"/>
      <c r="H190" s="167"/>
      <c r="I190" s="170"/>
      <c r="J190" s="181">
        <f>BK190</f>
        <v>0</v>
      </c>
      <c r="K190" s="167"/>
      <c r="L190" s="172"/>
      <c r="M190" s="173"/>
      <c r="N190" s="174"/>
      <c r="O190" s="174"/>
      <c r="P190" s="175">
        <f>SUM(P191:P294)</f>
        <v>0</v>
      </c>
      <c r="Q190" s="174"/>
      <c r="R190" s="175">
        <f>SUM(R191:R294)</f>
        <v>3.1812909999999999</v>
      </c>
      <c r="S190" s="174"/>
      <c r="T190" s="176">
        <f>SUM(T191:T294)</f>
        <v>0</v>
      </c>
      <c r="AR190" s="177" t="s">
        <v>79</v>
      </c>
      <c r="AT190" s="178" t="s">
        <v>71</v>
      </c>
      <c r="AU190" s="178" t="s">
        <v>79</v>
      </c>
      <c r="AY190" s="177" t="s">
        <v>131</v>
      </c>
      <c r="BK190" s="179">
        <f>SUM(BK191:BK294)</f>
        <v>0</v>
      </c>
    </row>
    <row r="191" spans="2:65" s="1" customFormat="1" ht="16.5" customHeight="1">
      <c r="B191" s="34"/>
      <c r="C191" s="182" t="s">
        <v>296</v>
      </c>
      <c r="D191" s="182" t="s">
        <v>133</v>
      </c>
      <c r="E191" s="183" t="s">
        <v>428</v>
      </c>
      <c r="F191" s="184" t="s">
        <v>429</v>
      </c>
      <c r="G191" s="185" t="s">
        <v>164</v>
      </c>
      <c r="H191" s="186">
        <v>2.1</v>
      </c>
      <c r="I191" s="187"/>
      <c r="J191" s="188">
        <f>ROUND(I191*H191,2)</f>
        <v>0</v>
      </c>
      <c r="K191" s="184" t="s">
        <v>137</v>
      </c>
      <c r="L191" s="38"/>
      <c r="M191" s="189" t="s">
        <v>19</v>
      </c>
      <c r="N191" s="190" t="s">
        <v>43</v>
      </c>
      <c r="O191" s="60"/>
      <c r="P191" s="191">
        <f>O191*H191</f>
        <v>0</v>
      </c>
      <c r="Q191" s="191">
        <v>0</v>
      </c>
      <c r="R191" s="191">
        <f>Q191*H191</f>
        <v>0</v>
      </c>
      <c r="S191" s="191">
        <v>0</v>
      </c>
      <c r="T191" s="192">
        <f>S191*H191</f>
        <v>0</v>
      </c>
      <c r="AR191" s="17" t="s">
        <v>138</v>
      </c>
      <c r="AT191" s="17" t="s">
        <v>133</v>
      </c>
      <c r="AU191" s="17" t="s">
        <v>81</v>
      </c>
      <c r="AY191" s="17" t="s">
        <v>131</v>
      </c>
      <c r="BE191" s="193">
        <f>IF(N191="základní",J191,0)</f>
        <v>0</v>
      </c>
      <c r="BF191" s="193">
        <f>IF(N191="snížená",J191,0)</f>
        <v>0</v>
      </c>
      <c r="BG191" s="193">
        <f>IF(N191="zákl. přenesená",J191,0)</f>
        <v>0</v>
      </c>
      <c r="BH191" s="193">
        <f>IF(N191="sníž. přenesená",J191,0)</f>
        <v>0</v>
      </c>
      <c r="BI191" s="193">
        <f>IF(N191="nulová",J191,0)</f>
        <v>0</v>
      </c>
      <c r="BJ191" s="17" t="s">
        <v>79</v>
      </c>
      <c r="BK191" s="193">
        <f>ROUND(I191*H191,2)</f>
        <v>0</v>
      </c>
      <c r="BL191" s="17" t="s">
        <v>138</v>
      </c>
      <c r="BM191" s="17" t="s">
        <v>430</v>
      </c>
    </row>
    <row r="192" spans="2:65" s="1" customFormat="1" ht="11.25">
      <c r="B192" s="34"/>
      <c r="C192" s="35"/>
      <c r="D192" s="194" t="s">
        <v>140</v>
      </c>
      <c r="E192" s="35"/>
      <c r="F192" s="195" t="s">
        <v>431</v>
      </c>
      <c r="G192" s="35"/>
      <c r="H192" s="35"/>
      <c r="I192" s="112"/>
      <c r="J192" s="35"/>
      <c r="K192" s="35"/>
      <c r="L192" s="38"/>
      <c r="M192" s="196"/>
      <c r="N192" s="60"/>
      <c r="O192" s="60"/>
      <c r="P192" s="60"/>
      <c r="Q192" s="60"/>
      <c r="R192" s="60"/>
      <c r="S192" s="60"/>
      <c r="T192" s="61"/>
      <c r="AT192" s="17" t="s">
        <v>140</v>
      </c>
      <c r="AU192" s="17" t="s">
        <v>81</v>
      </c>
    </row>
    <row r="193" spans="2:65" s="13" customFormat="1" ht="11.25">
      <c r="B193" s="212"/>
      <c r="C193" s="213"/>
      <c r="D193" s="194" t="s">
        <v>146</v>
      </c>
      <c r="E193" s="214" t="s">
        <v>19</v>
      </c>
      <c r="F193" s="215" t="s">
        <v>432</v>
      </c>
      <c r="G193" s="213"/>
      <c r="H193" s="214" t="s">
        <v>19</v>
      </c>
      <c r="I193" s="216"/>
      <c r="J193" s="213"/>
      <c r="K193" s="213"/>
      <c r="L193" s="217"/>
      <c r="M193" s="218"/>
      <c r="N193" s="219"/>
      <c r="O193" s="219"/>
      <c r="P193" s="219"/>
      <c r="Q193" s="219"/>
      <c r="R193" s="219"/>
      <c r="S193" s="219"/>
      <c r="T193" s="220"/>
      <c r="AT193" s="221" t="s">
        <v>146</v>
      </c>
      <c r="AU193" s="221" t="s">
        <v>81</v>
      </c>
      <c r="AV193" s="13" t="s">
        <v>79</v>
      </c>
      <c r="AW193" s="13" t="s">
        <v>33</v>
      </c>
      <c r="AX193" s="13" t="s">
        <v>72</v>
      </c>
      <c r="AY193" s="221" t="s">
        <v>131</v>
      </c>
    </row>
    <row r="194" spans="2:65" s="12" customFormat="1" ht="11.25">
      <c r="B194" s="198"/>
      <c r="C194" s="199"/>
      <c r="D194" s="194" t="s">
        <v>146</v>
      </c>
      <c r="E194" s="200" t="s">
        <v>19</v>
      </c>
      <c r="F194" s="201" t="s">
        <v>433</v>
      </c>
      <c r="G194" s="199"/>
      <c r="H194" s="202">
        <v>2.1</v>
      </c>
      <c r="I194" s="203"/>
      <c r="J194" s="199"/>
      <c r="K194" s="199"/>
      <c r="L194" s="204"/>
      <c r="M194" s="205"/>
      <c r="N194" s="206"/>
      <c r="O194" s="206"/>
      <c r="P194" s="206"/>
      <c r="Q194" s="206"/>
      <c r="R194" s="206"/>
      <c r="S194" s="206"/>
      <c r="T194" s="207"/>
      <c r="AT194" s="208" t="s">
        <v>146</v>
      </c>
      <c r="AU194" s="208" t="s">
        <v>81</v>
      </c>
      <c r="AV194" s="12" t="s">
        <v>81</v>
      </c>
      <c r="AW194" s="12" t="s">
        <v>33</v>
      </c>
      <c r="AX194" s="12" t="s">
        <v>72</v>
      </c>
      <c r="AY194" s="208" t="s">
        <v>131</v>
      </c>
    </row>
    <row r="195" spans="2:65" s="1" customFormat="1" ht="16.5" customHeight="1">
      <c r="B195" s="34"/>
      <c r="C195" s="182" t="s">
        <v>301</v>
      </c>
      <c r="D195" s="182" t="s">
        <v>133</v>
      </c>
      <c r="E195" s="183" t="s">
        <v>428</v>
      </c>
      <c r="F195" s="184" t="s">
        <v>429</v>
      </c>
      <c r="G195" s="185" t="s">
        <v>164</v>
      </c>
      <c r="H195" s="186">
        <v>-37.700000000000003</v>
      </c>
      <c r="I195" s="187"/>
      <c r="J195" s="188">
        <f>ROUND(I195*H195,2)</f>
        <v>0</v>
      </c>
      <c r="K195" s="184" t="s">
        <v>137</v>
      </c>
      <c r="L195" s="38"/>
      <c r="M195" s="189" t="s">
        <v>19</v>
      </c>
      <c r="N195" s="190" t="s">
        <v>43</v>
      </c>
      <c r="O195" s="60"/>
      <c r="P195" s="191">
        <f>O195*H195</f>
        <v>0</v>
      </c>
      <c r="Q195" s="191">
        <v>0</v>
      </c>
      <c r="R195" s="191">
        <f>Q195*H195</f>
        <v>0</v>
      </c>
      <c r="S195" s="191">
        <v>0</v>
      </c>
      <c r="T195" s="192">
        <f>S195*H195</f>
        <v>0</v>
      </c>
      <c r="AR195" s="17" t="s">
        <v>138</v>
      </c>
      <c r="AT195" s="17" t="s">
        <v>133</v>
      </c>
      <c r="AU195" s="17" t="s">
        <v>81</v>
      </c>
      <c r="AY195" s="17" t="s">
        <v>131</v>
      </c>
      <c r="BE195" s="193">
        <f>IF(N195="základní",J195,0)</f>
        <v>0</v>
      </c>
      <c r="BF195" s="193">
        <f>IF(N195="snížená",J195,0)</f>
        <v>0</v>
      </c>
      <c r="BG195" s="193">
        <f>IF(N195="zákl. přenesená",J195,0)</f>
        <v>0</v>
      </c>
      <c r="BH195" s="193">
        <f>IF(N195="sníž. přenesená",J195,0)</f>
        <v>0</v>
      </c>
      <c r="BI195" s="193">
        <f>IF(N195="nulová",J195,0)</f>
        <v>0</v>
      </c>
      <c r="BJ195" s="17" t="s">
        <v>79</v>
      </c>
      <c r="BK195" s="193">
        <f>ROUND(I195*H195,2)</f>
        <v>0</v>
      </c>
      <c r="BL195" s="17" t="s">
        <v>138</v>
      </c>
      <c r="BM195" s="17" t="s">
        <v>434</v>
      </c>
    </row>
    <row r="196" spans="2:65" s="1" customFormat="1" ht="11.25">
      <c r="B196" s="34"/>
      <c r="C196" s="35"/>
      <c r="D196" s="194" t="s">
        <v>140</v>
      </c>
      <c r="E196" s="35"/>
      <c r="F196" s="195" t="s">
        <v>431</v>
      </c>
      <c r="G196" s="35"/>
      <c r="H196" s="35"/>
      <c r="I196" s="112"/>
      <c r="J196" s="35"/>
      <c r="K196" s="35"/>
      <c r="L196" s="38"/>
      <c r="M196" s="196"/>
      <c r="N196" s="60"/>
      <c r="O196" s="60"/>
      <c r="P196" s="60"/>
      <c r="Q196" s="60"/>
      <c r="R196" s="60"/>
      <c r="S196" s="60"/>
      <c r="T196" s="61"/>
      <c r="AT196" s="17" t="s">
        <v>140</v>
      </c>
      <c r="AU196" s="17" t="s">
        <v>81</v>
      </c>
    </row>
    <row r="197" spans="2:65" s="13" customFormat="1" ht="11.25">
      <c r="B197" s="212"/>
      <c r="C197" s="213"/>
      <c r="D197" s="194" t="s">
        <v>146</v>
      </c>
      <c r="E197" s="214" t="s">
        <v>19</v>
      </c>
      <c r="F197" s="215" t="s">
        <v>435</v>
      </c>
      <c r="G197" s="213"/>
      <c r="H197" s="214" t="s">
        <v>19</v>
      </c>
      <c r="I197" s="216"/>
      <c r="J197" s="213"/>
      <c r="K197" s="213"/>
      <c r="L197" s="217"/>
      <c r="M197" s="218"/>
      <c r="N197" s="219"/>
      <c r="O197" s="219"/>
      <c r="P197" s="219"/>
      <c r="Q197" s="219"/>
      <c r="R197" s="219"/>
      <c r="S197" s="219"/>
      <c r="T197" s="220"/>
      <c r="AT197" s="221" t="s">
        <v>146</v>
      </c>
      <c r="AU197" s="221" t="s">
        <v>81</v>
      </c>
      <c r="AV197" s="13" t="s">
        <v>79</v>
      </c>
      <c r="AW197" s="13" t="s">
        <v>33</v>
      </c>
      <c r="AX197" s="13" t="s">
        <v>72</v>
      </c>
      <c r="AY197" s="221" t="s">
        <v>131</v>
      </c>
    </row>
    <row r="198" spans="2:65" s="12" customFormat="1" ht="11.25">
      <c r="B198" s="198"/>
      <c r="C198" s="199"/>
      <c r="D198" s="194" t="s">
        <v>146</v>
      </c>
      <c r="E198" s="200" t="s">
        <v>19</v>
      </c>
      <c r="F198" s="201" t="s">
        <v>436</v>
      </c>
      <c r="G198" s="199"/>
      <c r="H198" s="202">
        <v>-36.299999999999997</v>
      </c>
      <c r="I198" s="203"/>
      <c r="J198" s="199"/>
      <c r="K198" s="199"/>
      <c r="L198" s="204"/>
      <c r="M198" s="205"/>
      <c r="N198" s="206"/>
      <c r="O198" s="206"/>
      <c r="P198" s="206"/>
      <c r="Q198" s="206"/>
      <c r="R198" s="206"/>
      <c r="S198" s="206"/>
      <c r="T198" s="207"/>
      <c r="AT198" s="208" t="s">
        <v>146</v>
      </c>
      <c r="AU198" s="208" t="s">
        <v>81</v>
      </c>
      <c r="AV198" s="12" t="s">
        <v>81</v>
      </c>
      <c r="AW198" s="12" t="s">
        <v>33</v>
      </c>
      <c r="AX198" s="12" t="s">
        <v>72</v>
      </c>
      <c r="AY198" s="208" t="s">
        <v>131</v>
      </c>
    </row>
    <row r="199" spans="2:65" s="13" customFormat="1" ht="11.25">
      <c r="B199" s="212"/>
      <c r="C199" s="213"/>
      <c r="D199" s="194" t="s">
        <v>146</v>
      </c>
      <c r="E199" s="214" t="s">
        <v>19</v>
      </c>
      <c r="F199" s="215" t="s">
        <v>437</v>
      </c>
      <c r="G199" s="213"/>
      <c r="H199" s="214" t="s">
        <v>19</v>
      </c>
      <c r="I199" s="216"/>
      <c r="J199" s="213"/>
      <c r="K199" s="213"/>
      <c r="L199" s="217"/>
      <c r="M199" s="218"/>
      <c r="N199" s="219"/>
      <c r="O199" s="219"/>
      <c r="P199" s="219"/>
      <c r="Q199" s="219"/>
      <c r="R199" s="219"/>
      <c r="S199" s="219"/>
      <c r="T199" s="220"/>
      <c r="AT199" s="221" t="s">
        <v>146</v>
      </c>
      <c r="AU199" s="221" t="s">
        <v>81</v>
      </c>
      <c r="AV199" s="13" t="s">
        <v>79</v>
      </c>
      <c r="AW199" s="13" t="s">
        <v>33</v>
      </c>
      <c r="AX199" s="13" t="s">
        <v>72</v>
      </c>
      <c r="AY199" s="221" t="s">
        <v>131</v>
      </c>
    </row>
    <row r="200" spans="2:65" s="12" customFormat="1" ht="11.25">
      <c r="B200" s="198"/>
      <c r="C200" s="199"/>
      <c r="D200" s="194" t="s">
        <v>146</v>
      </c>
      <c r="E200" s="200" t="s">
        <v>19</v>
      </c>
      <c r="F200" s="201" t="s">
        <v>438</v>
      </c>
      <c r="G200" s="199"/>
      <c r="H200" s="202">
        <v>-1.4</v>
      </c>
      <c r="I200" s="203"/>
      <c r="J200" s="199"/>
      <c r="K200" s="199"/>
      <c r="L200" s="204"/>
      <c r="M200" s="205"/>
      <c r="N200" s="206"/>
      <c r="O200" s="206"/>
      <c r="P200" s="206"/>
      <c r="Q200" s="206"/>
      <c r="R200" s="206"/>
      <c r="S200" s="206"/>
      <c r="T200" s="207"/>
      <c r="AT200" s="208" t="s">
        <v>146</v>
      </c>
      <c r="AU200" s="208" t="s">
        <v>81</v>
      </c>
      <c r="AV200" s="12" t="s">
        <v>81</v>
      </c>
      <c r="AW200" s="12" t="s">
        <v>33</v>
      </c>
      <c r="AX200" s="12" t="s">
        <v>72</v>
      </c>
      <c r="AY200" s="208" t="s">
        <v>131</v>
      </c>
    </row>
    <row r="201" spans="2:65" s="1" customFormat="1" ht="16.5" customHeight="1">
      <c r="B201" s="34"/>
      <c r="C201" s="182" t="s">
        <v>303</v>
      </c>
      <c r="D201" s="182" t="s">
        <v>133</v>
      </c>
      <c r="E201" s="183" t="s">
        <v>439</v>
      </c>
      <c r="F201" s="184" t="s">
        <v>440</v>
      </c>
      <c r="G201" s="185" t="s">
        <v>164</v>
      </c>
      <c r="H201" s="186">
        <v>17.600000000000001</v>
      </c>
      <c r="I201" s="187"/>
      <c r="J201" s="188">
        <f>ROUND(I201*H201,2)</f>
        <v>0</v>
      </c>
      <c r="K201" s="184" t="s">
        <v>137</v>
      </c>
      <c r="L201" s="38"/>
      <c r="M201" s="189" t="s">
        <v>19</v>
      </c>
      <c r="N201" s="190" t="s">
        <v>43</v>
      </c>
      <c r="O201" s="60"/>
      <c r="P201" s="191">
        <f>O201*H201</f>
        <v>0</v>
      </c>
      <c r="Q201" s="191">
        <v>0</v>
      </c>
      <c r="R201" s="191">
        <f>Q201*H201</f>
        <v>0</v>
      </c>
      <c r="S201" s="191">
        <v>0</v>
      </c>
      <c r="T201" s="192">
        <f>S201*H201</f>
        <v>0</v>
      </c>
      <c r="AR201" s="17" t="s">
        <v>138</v>
      </c>
      <c r="AT201" s="17" t="s">
        <v>133</v>
      </c>
      <c r="AU201" s="17" t="s">
        <v>81</v>
      </c>
      <c r="AY201" s="17" t="s">
        <v>131</v>
      </c>
      <c r="BE201" s="193">
        <f>IF(N201="základní",J201,0)</f>
        <v>0</v>
      </c>
      <c r="BF201" s="193">
        <f>IF(N201="snížená",J201,0)</f>
        <v>0</v>
      </c>
      <c r="BG201" s="193">
        <f>IF(N201="zákl. přenesená",J201,0)</f>
        <v>0</v>
      </c>
      <c r="BH201" s="193">
        <f>IF(N201="sníž. přenesená",J201,0)</f>
        <v>0</v>
      </c>
      <c r="BI201" s="193">
        <f>IF(N201="nulová",J201,0)</f>
        <v>0</v>
      </c>
      <c r="BJ201" s="17" t="s">
        <v>79</v>
      </c>
      <c r="BK201" s="193">
        <f>ROUND(I201*H201,2)</f>
        <v>0</v>
      </c>
      <c r="BL201" s="17" t="s">
        <v>138</v>
      </c>
      <c r="BM201" s="17" t="s">
        <v>441</v>
      </c>
    </row>
    <row r="202" spans="2:65" s="1" customFormat="1" ht="11.25">
      <c r="B202" s="34"/>
      <c r="C202" s="35"/>
      <c r="D202" s="194" t="s">
        <v>140</v>
      </c>
      <c r="E202" s="35"/>
      <c r="F202" s="195" t="s">
        <v>442</v>
      </c>
      <c r="G202" s="35"/>
      <c r="H202" s="35"/>
      <c r="I202" s="112"/>
      <c r="J202" s="35"/>
      <c r="K202" s="35"/>
      <c r="L202" s="38"/>
      <c r="M202" s="196"/>
      <c r="N202" s="60"/>
      <c r="O202" s="60"/>
      <c r="P202" s="60"/>
      <c r="Q202" s="60"/>
      <c r="R202" s="60"/>
      <c r="S202" s="60"/>
      <c r="T202" s="61"/>
      <c r="AT202" s="17" t="s">
        <v>140</v>
      </c>
      <c r="AU202" s="17" t="s">
        <v>81</v>
      </c>
    </row>
    <row r="203" spans="2:65" s="13" customFormat="1" ht="11.25">
      <c r="B203" s="212"/>
      <c r="C203" s="213"/>
      <c r="D203" s="194" t="s">
        <v>146</v>
      </c>
      <c r="E203" s="214" t="s">
        <v>19</v>
      </c>
      <c r="F203" s="215" t="s">
        <v>443</v>
      </c>
      <c r="G203" s="213"/>
      <c r="H203" s="214" t="s">
        <v>19</v>
      </c>
      <c r="I203" s="216"/>
      <c r="J203" s="213"/>
      <c r="K203" s="213"/>
      <c r="L203" s="217"/>
      <c r="M203" s="218"/>
      <c r="N203" s="219"/>
      <c r="O203" s="219"/>
      <c r="P203" s="219"/>
      <c r="Q203" s="219"/>
      <c r="R203" s="219"/>
      <c r="S203" s="219"/>
      <c r="T203" s="220"/>
      <c r="AT203" s="221" t="s">
        <v>146</v>
      </c>
      <c r="AU203" s="221" t="s">
        <v>81</v>
      </c>
      <c r="AV203" s="13" t="s">
        <v>79</v>
      </c>
      <c r="AW203" s="13" t="s">
        <v>33</v>
      </c>
      <c r="AX203" s="13" t="s">
        <v>72</v>
      </c>
      <c r="AY203" s="221" t="s">
        <v>131</v>
      </c>
    </row>
    <row r="204" spans="2:65" s="12" customFormat="1" ht="11.25">
      <c r="B204" s="198"/>
      <c r="C204" s="199"/>
      <c r="D204" s="194" t="s">
        <v>146</v>
      </c>
      <c r="E204" s="200" t="s">
        <v>19</v>
      </c>
      <c r="F204" s="201" t="s">
        <v>444</v>
      </c>
      <c r="G204" s="199"/>
      <c r="H204" s="202">
        <v>17.600000000000001</v>
      </c>
      <c r="I204" s="203"/>
      <c r="J204" s="199"/>
      <c r="K204" s="199"/>
      <c r="L204" s="204"/>
      <c r="M204" s="205"/>
      <c r="N204" s="206"/>
      <c r="O204" s="206"/>
      <c r="P204" s="206"/>
      <c r="Q204" s="206"/>
      <c r="R204" s="206"/>
      <c r="S204" s="206"/>
      <c r="T204" s="207"/>
      <c r="AT204" s="208" t="s">
        <v>146</v>
      </c>
      <c r="AU204" s="208" t="s">
        <v>81</v>
      </c>
      <c r="AV204" s="12" t="s">
        <v>81</v>
      </c>
      <c r="AW204" s="12" t="s">
        <v>33</v>
      </c>
      <c r="AX204" s="12" t="s">
        <v>72</v>
      </c>
      <c r="AY204" s="208" t="s">
        <v>131</v>
      </c>
    </row>
    <row r="205" spans="2:65" s="1" customFormat="1" ht="16.5" customHeight="1">
      <c r="B205" s="34"/>
      <c r="C205" s="182" t="s">
        <v>445</v>
      </c>
      <c r="D205" s="182" t="s">
        <v>133</v>
      </c>
      <c r="E205" s="183" t="s">
        <v>446</v>
      </c>
      <c r="F205" s="184" t="s">
        <v>447</v>
      </c>
      <c r="G205" s="185" t="s">
        <v>164</v>
      </c>
      <c r="H205" s="186">
        <v>32.9</v>
      </c>
      <c r="I205" s="187"/>
      <c r="J205" s="188">
        <f>ROUND(I205*H205,2)</f>
        <v>0</v>
      </c>
      <c r="K205" s="184" t="s">
        <v>137</v>
      </c>
      <c r="L205" s="38"/>
      <c r="M205" s="189" t="s">
        <v>19</v>
      </c>
      <c r="N205" s="190" t="s">
        <v>43</v>
      </c>
      <c r="O205" s="60"/>
      <c r="P205" s="191">
        <f>O205*H205</f>
        <v>0</v>
      </c>
      <c r="Q205" s="191">
        <v>0</v>
      </c>
      <c r="R205" s="191">
        <f>Q205*H205</f>
        <v>0</v>
      </c>
      <c r="S205" s="191">
        <v>0</v>
      </c>
      <c r="T205" s="192">
        <f>S205*H205</f>
        <v>0</v>
      </c>
      <c r="AR205" s="17" t="s">
        <v>138</v>
      </c>
      <c r="AT205" s="17" t="s">
        <v>133</v>
      </c>
      <c r="AU205" s="17" t="s">
        <v>81</v>
      </c>
      <c r="AY205" s="17" t="s">
        <v>131</v>
      </c>
      <c r="BE205" s="193">
        <f>IF(N205="základní",J205,0)</f>
        <v>0</v>
      </c>
      <c r="BF205" s="193">
        <f>IF(N205="snížená",J205,0)</f>
        <v>0</v>
      </c>
      <c r="BG205" s="193">
        <f>IF(N205="zákl. přenesená",J205,0)</f>
        <v>0</v>
      </c>
      <c r="BH205" s="193">
        <f>IF(N205="sníž. přenesená",J205,0)</f>
        <v>0</v>
      </c>
      <c r="BI205" s="193">
        <f>IF(N205="nulová",J205,0)</f>
        <v>0</v>
      </c>
      <c r="BJ205" s="17" t="s">
        <v>79</v>
      </c>
      <c r="BK205" s="193">
        <f>ROUND(I205*H205,2)</f>
        <v>0</v>
      </c>
      <c r="BL205" s="17" t="s">
        <v>138</v>
      </c>
      <c r="BM205" s="17" t="s">
        <v>448</v>
      </c>
    </row>
    <row r="206" spans="2:65" s="1" customFormat="1" ht="11.25">
      <c r="B206" s="34"/>
      <c r="C206" s="35"/>
      <c r="D206" s="194" t="s">
        <v>140</v>
      </c>
      <c r="E206" s="35"/>
      <c r="F206" s="195" t="s">
        <v>449</v>
      </c>
      <c r="G206" s="35"/>
      <c r="H206" s="35"/>
      <c r="I206" s="112"/>
      <c r="J206" s="35"/>
      <c r="K206" s="35"/>
      <c r="L206" s="38"/>
      <c r="M206" s="196"/>
      <c r="N206" s="60"/>
      <c r="O206" s="60"/>
      <c r="P206" s="60"/>
      <c r="Q206" s="60"/>
      <c r="R206" s="60"/>
      <c r="S206" s="60"/>
      <c r="T206" s="61"/>
      <c r="AT206" s="17" t="s">
        <v>140</v>
      </c>
      <c r="AU206" s="17" t="s">
        <v>81</v>
      </c>
    </row>
    <row r="207" spans="2:65" s="1" customFormat="1" ht="29.25">
      <c r="B207" s="34"/>
      <c r="C207" s="35"/>
      <c r="D207" s="194" t="s">
        <v>144</v>
      </c>
      <c r="E207" s="35"/>
      <c r="F207" s="197" t="s">
        <v>450</v>
      </c>
      <c r="G207" s="35"/>
      <c r="H207" s="35"/>
      <c r="I207" s="112"/>
      <c r="J207" s="35"/>
      <c r="K207" s="35"/>
      <c r="L207" s="38"/>
      <c r="M207" s="196"/>
      <c r="N207" s="60"/>
      <c r="O207" s="60"/>
      <c r="P207" s="60"/>
      <c r="Q207" s="60"/>
      <c r="R207" s="60"/>
      <c r="S207" s="60"/>
      <c r="T207" s="61"/>
      <c r="AT207" s="17" t="s">
        <v>144</v>
      </c>
      <c r="AU207" s="17" t="s">
        <v>81</v>
      </c>
    </row>
    <row r="208" spans="2:65" s="13" customFormat="1" ht="11.25">
      <c r="B208" s="212"/>
      <c r="C208" s="213"/>
      <c r="D208" s="194" t="s">
        <v>146</v>
      </c>
      <c r="E208" s="214" t="s">
        <v>19</v>
      </c>
      <c r="F208" s="215" t="s">
        <v>451</v>
      </c>
      <c r="G208" s="213"/>
      <c r="H208" s="214" t="s">
        <v>19</v>
      </c>
      <c r="I208" s="216"/>
      <c r="J208" s="213"/>
      <c r="K208" s="213"/>
      <c r="L208" s="217"/>
      <c r="M208" s="218"/>
      <c r="N208" s="219"/>
      <c r="O208" s="219"/>
      <c r="P208" s="219"/>
      <c r="Q208" s="219"/>
      <c r="R208" s="219"/>
      <c r="S208" s="219"/>
      <c r="T208" s="220"/>
      <c r="AT208" s="221" t="s">
        <v>146</v>
      </c>
      <c r="AU208" s="221" t="s">
        <v>81</v>
      </c>
      <c r="AV208" s="13" t="s">
        <v>79</v>
      </c>
      <c r="AW208" s="13" t="s">
        <v>33</v>
      </c>
      <c r="AX208" s="13" t="s">
        <v>72</v>
      </c>
      <c r="AY208" s="221" t="s">
        <v>131</v>
      </c>
    </row>
    <row r="209" spans="2:65" s="12" customFormat="1" ht="11.25">
      <c r="B209" s="198"/>
      <c r="C209" s="199"/>
      <c r="D209" s="194" t="s">
        <v>146</v>
      </c>
      <c r="E209" s="200" t="s">
        <v>19</v>
      </c>
      <c r="F209" s="201" t="s">
        <v>452</v>
      </c>
      <c r="G209" s="199"/>
      <c r="H209" s="202">
        <v>32.9</v>
      </c>
      <c r="I209" s="203"/>
      <c r="J209" s="199"/>
      <c r="K209" s="199"/>
      <c r="L209" s="204"/>
      <c r="M209" s="205"/>
      <c r="N209" s="206"/>
      <c r="O209" s="206"/>
      <c r="P209" s="206"/>
      <c r="Q209" s="206"/>
      <c r="R209" s="206"/>
      <c r="S209" s="206"/>
      <c r="T209" s="207"/>
      <c r="AT209" s="208" t="s">
        <v>146</v>
      </c>
      <c r="AU209" s="208" t="s">
        <v>81</v>
      </c>
      <c r="AV209" s="12" t="s">
        <v>81</v>
      </c>
      <c r="AW209" s="12" t="s">
        <v>33</v>
      </c>
      <c r="AX209" s="12" t="s">
        <v>72</v>
      </c>
      <c r="AY209" s="208" t="s">
        <v>131</v>
      </c>
    </row>
    <row r="210" spans="2:65" s="1" customFormat="1" ht="16.5" customHeight="1">
      <c r="B210" s="34"/>
      <c r="C210" s="182" t="s">
        <v>453</v>
      </c>
      <c r="D210" s="182" t="s">
        <v>133</v>
      </c>
      <c r="E210" s="183" t="s">
        <v>454</v>
      </c>
      <c r="F210" s="184" t="s">
        <v>455</v>
      </c>
      <c r="G210" s="185" t="s">
        <v>164</v>
      </c>
      <c r="H210" s="186">
        <v>17.600000000000001</v>
      </c>
      <c r="I210" s="187"/>
      <c r="J210" s="188">
        <f>ROUND(I210*H210,2)</f>
        <v>0</v>
      </c>
      <c r="K210" s="184" t="s">
        <v>137</v>
      </c>
      <c r="L210" s="38"/>
      <c r="M210" s="189" t="s">
        <v>19</v>
      </c>
      <c r="N210" s="190" t="s">
        <v>43</v>
      </c>
      <c r="O210" s="60"/>
      <c r="P210" s="191">
        <f>O210*H210</f>
        <v>0</v>
      </c>
      <c r="Q210" s="191">
        <v>0</v>
      </c>
      <c r="R210" s="191">
        <f>Q210*H210</f>
        <v>0</v>
      </c>
      <c r="S210" s="191">
        <v>0</v>
      </c>
      <c r="T210" s="192">
        <f>S210*H210</f>
        <v>0</v>
      </c>
      <c r="AR210" s="17" t="s">
        <v>138</v>
      </c>
      <c r="AT210" s="17" t="s">
        <v>133</v>
      </c>
      <c r="AU210" s="17" t="s">
        <v>81</v>
      </c>
      <c r="AY210" s="17" t="s">
        <v>131</v>
      </c>
      <c r="BE210" s="193">
        <f>IF(N210="základní",J210,0)</f>
        <v>0</v>
      </c>
      <c r="BF210" s="193">
        <f>IF(N210="snížená",J210,0)</f>
        <v>0</v>
      </c>
      <c r="BG210" s="193">
        <f>IF(N210="zákl. přenesená",J210,0)</f>
        <v>0</v>
      </c>
      <c r="BH210" s="193">
        <f>IF(N210="sníž. přenesená",J210,0)</f>
        <v>0</v>
      </c>
      <c r="BI210" s="193">
        <f>IF(N210="nulová",J210,0)</f>
        <v>0</v>
      </c>
      <c r="BJ210" s="17" t="s">
        <v>79</v>
      </c>
      <c r="BK210" s="193">
        <f>ROUND(I210*H210,2)</f>
        <v>0</v>
      </c>
      <c r="BL210" s="17" t="s">
        <v>138</v>
      </c>
      <c r="BM210" s="17" t="s">
        <v>456</v>
      </c>
    </row>
    <row r="211" spans="2:65" s="1" customFormat="1" ht="19.5">
      <c r="B211" s="34"/>
      <c r="C211" s="35"/>
      <c r="D211" s="194" t="s">
        <v>140</v>
      </c>
      <c r="E211" s="35"/>
      <c r="F211" s="195" t="s">
        <v>457</v>
      </c>
      <c r="G211" s="35"/>
      <c r="H211" s="35"/>
      <c r="I211" s="112"/>
      <c r="J211" s="35"/>
      <c r="K211" s="35"/>
      <c r="L211" s="38"/>
      <c r="M211" s="196"/>
      <c r="N211" s="60"/>
      <c r="O211" s="60"/>
      <c r="P211" s="60"/>
      <c r="Q211" s="60"/>
      <c r="R211" s="60"/>
      <c r="S211" s="60"/>
      <c r="T211" s="61"/>
      <c r="AT211" s="17" t="s">
        <v>140</v>
      </c>
      <c r="AU211" s="17" t="s">
        <v>81</v>
      </c>
    </row>
    <row r="212" spans="2:65" s="1" customFormat="1" ht="29.25">
      <c r="B212" s="34"/>
      <c r="C212" s="35"/>
      <c r="D212" s="194" t="s">
        <v>142</v>
      </c>
      <c r="E212" s="35"/>
      <c r="F212" s="197" t="s">
        <v>458</v>
      </c>
      <c r="G212" s="35"/>
      <c r="H212" s="35"/>
      <c r="I212" s="112"/>
      <c r="J212" s="35"/>
      <c r="K212" s="35"/>
      <c r="L212" s="38"/>
      <c r="M212" s="196"/>
      <c r="N212" s="60"/>
      <c r="O212" s="60"/>
      <c r="P212" s="60"/>
      <c r="Q212" s="60"/>
      <c r="R212" s="60"/>
      <c r="S212" s="60"/>
      <c r="T212" s="61"/>
      <c r="AT212" s="17" t="s">
        <v>142</v>
      </c>
      <c r="AU212" s="17" t="s">
        <v>81</v>
      </c>
    </row>
    <row r="213" spans="2:65" s="13" customFormat="1" ht="11.25">
      <c r="B213" s="212"/>
      <c r="C213" s="213"/>
      <c r="D213" s="194" t="s">
        <v>146</v>
      </c>
      <c r="E213" s="214" t="s">
        <v>19</v>
      </c>
      <c r="F213" s="215" t="s">
        <v>443</v>
      </c>
      <c r="G213" s="213"/>
      <c r="H213" s="214" t="s">
        <v>19</v>
      </c>
      <c r="I213" s="216"/>
      <c r="J213" s="213"/>
      <c r="K213" s="213"/>
      <c r="L213" s="217"/>
      <c r="M213" s="218"/>
      <c r="N213" s="219"/>
      <c r="O213" s="219"/>
      <c r="P213" s="219"/>
      <c r="Q213" s="219"/>
      <c r="R213" s="219"/>
      <c r="S213" s="219"/>
      <c r="T213" s="220"/>
      <c r="AT213" s="221" t="s">
        <v>146</v>
      </c>
      <c r="AU213" s="221" t="s">
        <v>81</v>
      </c>
      <c r="AV213" s="13" t="s">
        <v>79</v>
      </c>
      <c r="AW213" s="13" t="s">
        <v>33</v>
      </c>
      <c r="AX213" s="13" t="s">
        <v>72</v>
      </c>
      <c r="AY213" s="221" t="s">
        <v>131</v>
      </c>
    </row>
    <row r="214" spans="2:65" s="12" customFormat="1" ht="11.25">
      <c r="B214" s="198"/>
      <c r="C214" s="199"/>
      <c r="D214" s="194" t="s">
        <v>146</v>
      </c>
      <c r="E214" s="200" t="s">
        <v>19</v>
      </c>
      <c r="F214" s="201" t="s">
        <v>459</v>
      </c>
      <c r="G214" s="199"/>
      <c r="H214" s="202">
        <v>17.600000000000001</v>
      </c>
      <c r="I214" s="203"/>
      <c r="J214" s="199"/>
      <c r="K214" s="199"/>
      <c r="L214" s="204"/>
      <c r="M214" s="205"/>
      <c r="N214" s="206"/>
      <c r="O214" s="206"/>
      <c r="P214" s="206"/>
      <c r="Q214" s="206"/>
      <c r="R214" s="206"/>
      <c r="S214" s="206"/>
      <c r="T214" s="207"/>
      <c r="AT214" s="208" t="s">
        <v>146</v>
      </c>
      <c r="AU214" s="208" t="s">
        <v>81</v>
      </c>
      <c r="AV214" s="12" t="s">
        <v>81</v>
      </c>
      <c r="AW214" s="12" t="s">
        <v>33</v>
      </c>
      <c r="AX214" s="12" t="s">
        <v>72</v>
      </c>
      <c r="AY214" s="208" t="s">
        <v>131</v>
      </c>
    </row>
    <row r="215" spans="2:65" s="1" customFormat="1" ht="16.5" customHeight="1">
      <c r="B215" s="34"/>
      <c r="C215" s="182" t="s">
        <v>460</v>
      </c>
      <c r="D215" s="182" t="s">
        <v>133</v>
      </c>
      <c r="E215" s="183" t="s">
        <v>461</v>
      </c>
      <c r="F215" s="184" t="s">
        <v>462</v>
      </c>
      <c r="G215" s="185" t="s">
        <v>164</v>
      </c>
      <c r="H215" s="186">
        <v>17.600000000000001</v>
      </c>
      <c r="I215" s="187"/>
      <c r="J215" s="188">
        <f>ROUND(I215*H215,2)</f>
        <v>0</v>
      </c>
      <c r="K215" s="184" t="s">
        <v>137</v>
      </c>
      <c r="L215" s="38"/>
      <c r="M215" s="189" t="s">
        <v>19</v>
      </c>
      <c r="N215" s="190" t="s">
        <v>43</v>
      </c>
      <c r="O215" s="60"/>
      <c r="P215" s="191">
        <f>O215*H215</f>
        <v>0</v>
      </c>
      <c r="Q215" s="191">
        <v>0</v>
      </c>
      <c r="R215" s="191">
        <f>Q215*H215</f>
        <v>0</v>
      </c>
      <c r="S215" s="191">
        <v>0</v>
      </c>
      <c r="T215" s="192">
        <f>S215*H215</f>
        <v>0</v>
      </c>
      <c r="AR215" s="17" t="s">
        <v>138</v>
      </c>
      <c r="AT215" s="17" t="s">
        <v>133</v>
      </c>
      <c r="AU215" s="17" t="s">
        <v>81</v>
      </c>
      <c r="AY215" s="17" t="s">
        <v>131</v>
      </c>
      <c r="BE215" s="193">
        <f>IF(N215="základní",J215,0)</f>
        <v>0</v>
      </c>
      <c r="BF215" s="193">
        <f>IF(N215="snížená",J215,0)</f>
        <v>0</v>
      </c>
      <c r="BG215" s="193">
        <f>IF(N215="zákl. přenesená",J215,0)</f>
        <v>0</v>
      </c>
      <c r="BH215" s="193">
        <f>IF(N215="sníž. přenesená",J215,0)</f>
        <v>0</v>
      </c>
      <c r="BI215" s="193">
        <f>IF(N215="nulová",J215,0)</f>
        <v>0</v>
      </c>
      <c r="BJ215" s="17" t="s">
        <v>79</v>
      </c>
      <c r="BK215" s="193">
        <f>ROUND(I215*H215,2)</f>
        <v>0</v>
      </c>
      <c r="BL215" s="17" t="s">
        <v>138</v>
      </c>
      <c r="BM215" s="17" t="s">
        <v>463</v>
      </c>
    </row>
    <row r="216" spans="2:65" s="1" customFormat="1" ht="11.25">
      <c r="B216" s="34"/>
      <c r="C216" s="35"/>
      <c r="D216" s="194" t="s">
        <v>140</v>
      </c>
      <c r="E216" s="35"/>
      <c r="F216" s="195" t="s">
        <v>464</v>
      </c>
      <c r="G216" s="35"/>
      <c r="H216" s="35"/>
      <c r="I216" s="112"/>
      <c r="J216" s="35"/>
      <c r="K216" s="35"/>
      <c r="L216" s="38"/>
      <c r="M216" s="196"/>
      <c r="N216" s="60"/>
      <c r="O216" s="60"/>
      <c r="P216" s="60"/>
      <c r="Q216" s="60"/>
      <c r="R216" s="60"/>
      <c r="S216" s="60"/>
      <c r="T216" s="61"/>
      <c r="AT216" s="17" t="s">
        <v>140</v>
      </c>
      <c r="AU216" s="17" t="s">
        <v>81</v>
      </c>
    </row>
    <row r="217" spans="2:65" s="1" customFormat="1" ht="87.75">
      <c r="B217" s="34"/>
      <c r="C217" s="35"/>
      <c r="D217" s="194" t="s">
        <v>142</v>
      </c>
      <c r="E217" s="35"/>
      <c r="F217" s="197" t="s">
        <v>465</v>
      </c>
      <c r="G217" s="35"/>
      <c r="H217" s="35"/>
      <c r="I217" s="112"/>
      <c r="J217" s="35"/>
      <c r="K217" s="35"/>
      <c r="L217" s="38"/>
      <c r="M217" s="196"/>
      <c r="N217" s="60"/>
      <c r="O217" s="60"/>
      <c r="P217" s="60"/>
      <c r="Q217" s="60"/>
      <c r="R217" s="60"/>
      <c r="S217" s="60"/>
      <c r="T217" s="61"/>
      <c r="AT217" s="17" t="s">
        <v>142</v>
      </c>
      <c r="AU217" s="17" t="s">
        <v>81</v>
      </c>
    </row>
    <row r="218" spans="2:65" s="13" customFormat="1" ht="11.25">
      <c r="B218" s="212"/>
      <c r="C218" s="213"/>
      <c r="D218" s="194" t="s">
        <v>146</v>
      </c>
      <c r="E218" s="214" t="s">
        <v>19</v>
      </c>
      <c r="F218" s="215" t="s">
        <v>443</v>
      </c>
      <c r="G218" s="213"/>
      <c r="H218" s="214" t="s">
        <v>19</v>
      </c>
      <c r="I218" s="216"/>
      <c r="J218" s="213"/>
      <c r="K218" s="213"/>
      <c r="L218" s="217"/>
      <c r="M218" s="218"/>
      <c r="N218" s="219"/>
      <c r="O218" s="219"/>
      <c r="P218" s="219"/>
      <c r="Q218" s="219"/>
      <c r="R218" s="219"/>
      <c r="S218" s="219"/>
      <c r="T218" s="220"/>
      <c r="AT218" s="221" t="s">
        <v>146</v>
      </c>
      <c r="AU218" s="221" t="s">
        <v>81</v>
      </c>
      <c r="AV218" s="13" t="s">
        <v>79</v>
      </c>
      <c r="AW218" s="13" t="s">
        <v>33</v>
      </c>
      <c r="AX218" s="13" t="s">
        <v>72</v>
      </c>
      <c r="AY218" s="221" t="s">
        <v>131</v>
      </c>
    </row>
    <row r="219" spans="2:65" s="12" customFormat="1" ht="11.25">
      <c r="B219" s="198"/>
      <c r="C219" s="199"/>
      <c r="D219" s="194" t="s">
        <v>146</v>
      </c>
      <c r="E219" s="200" t="s">
        <v>19</v>
      </c>
      <c r="F219" s="201" t="s">
        <v>466</v>
      </c>
      <c r="G219" s="199"/>
      <c r="H219" s="202">
        <v>17.600000000000001</v>
      </c>
      <c r="I219" s="203"/>
      <c r="J219" s="199"/>
      <c r="K219" s="199"/>
      <c r="L219" s="204"/>
      <c r="M219" s="205"/>
      <c r="N219" s="206"/>
      <c r="O219" s="206"/>
      <c r="P219" s="206"/>
      <c r="Q219" s="206"/>
      <c r="R219" s="206"/>
      <c r="S219" s="206"/>
      <c r="T219" s="207"/>
      <c r="AT219" s="208" t="s">
        <v>146</v>
      </c>
      <c r="AU219" s="208" t="s">
        <v>81</v>
      </c>
      <c r="AV219" s="12" t="s">
        <v>81</v>
      </c>
      <c r="AW219" s="12" t="s">
        <v>33</v>
      </c>
      <c r="AX219" s="12" t="s">
        <v>72</v>
      </c>
      <c r="AY219" s="208" t="s">
        <v>131</v>
      </c>
    </row>
    <row r="220" spans="2:65" s="1" customFormat="1" ht="16.5" customHeight="1">
      <c r="B220" s="34"/>
      <c r="C220" s="182" t="s">
        <v>467</v>
      </c>
      <c r="D220" s="182" t="s">
        <v>133</v>
      </c>
      <c r="E220" s="183" t="s">
        <v>468</v>
      </c>
      <c r="F220" s="184" t="s">
        <v>469</v>
      </c>
      <c r="G220" s="185" t="s">
        <v>164</v>
      </c>
      <c r="H220" s="186">
        <v>32.9</v>
      </c>
      <c r="I220" s="187"/>
      <c r="J220" s="188">
        <f>ROUND(I220*H220,2)</f>
        <v>0</v>
      </c>
      <c r="K220" s="184" t="s">
        <v>137</v>
      </c>
      <c r="L220" s="38"/>
      <c r="M220" s="189" t="s">
        <v>19</v>
      </c>
      <c r="N220" s="190" t="s">
        <v>43</v>
      </c>
      <c r="O220" s="60"/>
      <c r="P220" s="191">
        <f>O220*H220</f>
        <v>0</v>
      </c>
      <c r="Q220" s="191">
        <v>0</v>
      </c>
      <c r="R220" s="191">
        <f>Q220*H220</f>
        <v>0</v>
      </c>
      <c r="S220" s="191">
        <v>0</v>
      </c>
      <c r="T220" s="192">
        <f>S220*H220</f>
        <v>0</v>
      </c>
      <c r="AR220" s="17" t="s">
        <v>138</v>
      </c>
      <c r="AT220" s="17" t="s">
        <v>133</v>
      </c>
      <c r="AU220" s="17" t="s">
        <v>81</v>
      </c>
      <c r="AY220" s="17" t="s">
        <v>131</v>
      </c>
      <c r="BE220" s="193">
        <f>IF(N220="základní",J220,0)</f>
        <v>0</v>
      </c>
      <c r="BF220" s="193">
        <f>IF(N220="snížená",J220,0)</f>
        <v>0</v>
      </c>
      <c r="BG220" s="193">
        <f>IF(N220="zákl. přenesená",J220,0)</f>
        <v>0</v>
      </c>
      <c r="BH220" s="193">
        <f>IF(N220="sníž. přenesená",J220,0)</f>
        <v>0</v>
      </c>
      <c r="BI220" s="193">
        <f>IF(N220="nulová",J220,0)</f>
        <v>0</v>
      </c>
      <c r="BJ220" s="17" t="s">
        <v>79</v>
      </c>
      <c r="BK220" s="193">
        <f>ROUND(I220*H220,2)</f>
        <v>0</v>
      </c>
      <c r="BL220" s="17" t="s">
        <v>138</v>
      </c>
      <c r="BM220" s="17" t="s">
        <v>470</v>
      </c>
    </row>
    <row r="221" spans="2:65" s="1" customFormat="1" ht="11.25">
      <c r="B221" s="34"/>
      <c r="C221" s="35"/>
      <c r="D221" s="194" t="s">
        <v>140</v>
      </c>
      <c r="E221" s="35"/>
      <c r="F221" s="195" t="s">
        <v>471</v>
      </c>
      <c r="G221" s="35"/>
      <c r="H221" s="35"/>
      <c r="I221" s="112"/>
      <c r="J221" s="35"/>
      <c r="K221" s="35"/>
      <c r="L221" s="38"/>
      <c r="M221" s="196"/>
      <c r="N221" s="60"/>
      <c r="O221" s="60"/>
      <c r="P221" s="60"/>
      <c r="Q221" s="60"/>
      <c r="R221" s="60"/>
      <c r="S221" s="60"/>
      <c r="T221" s="61"/>
      <c r="AT221" s="17" t="s">
        <v>140</v>
      </c>
      <c r="AU221" s="17" t="s">
        <v>81</v>
      </c>
    </row>
    <row r="222" spans="2:65" s="1" customFormat="1" ht="87.75">
      <c r="B222" s="34"/>
      <c r="C222" s="35"/>
      <c r="D222" s="194" t="s">
        <v>142</v>
      </c>
      <c r="E222" s="35"/>
      <c r="F222" s="197" t="s">
        <v>465</v>
      </c>
      <c r="G222" s="35"/>
      <c r="H222" s="35"/>
      <c r="I222" s="112"/>
      <c r="J222" s="35"/>
      <c r="K222" s="35"/>
      <c r="L222" s="38"/>
      <c r="M222" s="196"/>
      <c r="N222" s="60"/>
      <c r="O222" s="60"/>
      <c r="P222" s="60"/>
      <c r="Q222" s="60"/>
      <c r="R222" s="60"/>
      <c r="S222" s="60"/>
      <c r="T222" s="61"/>
      <c r="AT222" s="17" t="s">
        <v>142</v>
      </c>
      <c r="AU222" s="17" t="s">
        <v>81</v>
      </c>
    </row>
    <row r="223" spans="2:65" s="1" customFormat="1" ht="19.5">
      <c r="B223" s="34"/>
      <c r="C223" s="35"/>
      <c r="D223" s="194" t="s">
        <v>144</v>
      </c>
      <c r="E223" s="35"/>
      <c r="F223" s="197" t="s">
        <v>472</v>
      </c>
      <c r="G223" s="35"/>
      <c r="H223" s="35"/>
      <c r="I223" s="112"/>
      <c r="J223" s="35"/>
      <c r="K223" s="35"/>
      <c r="L223" s="38"/>
      <c r="M223" s="196"/>
      <c r="N223" s="60"/>
      <c r="O223" s="60"/>
      <c r="P223" s="60"/>
      <c r="Q223" s="60"/>
      <c r="R223" s="60"/>
      <c r="S223" s="60"/>
      <c r="T223" s="61"/>
      <c r="AT223" s="17" t="s">
        <v>144</v>
      </c>
      <c r="AU223" s="17" t="s">
        <v>81</v>
      </c>
    </row>
    <row r="224" spans="2:65" s="13" customFormat="1" ht="11.25">
      <c r="B224" s="212"/>
      <c r="C224" s="213"/>
      <c r="D224" s="194" t="s">
        <v>146</v>
      </c>
      <c r="E224" s="214" t="s">
        <v>19</v>
      </c>
      <c r="F224" s="215" t="s">
        <v>451</v>
      </c>
      <c r="G224" s="213"/>
      <c r="H224" s="214" t="s">
        <v>19</v>
      </c>
      <c r="I224" s="216"/>
      <c r="J224" s="213"/>
      <c r="K224" s="213"/>
      <c r="L224" s="217"/>
      <c r="M224" s="218"/>
      <c r="N224" s="219"/>
      <c r="O224" s="219"/>
      <c r="P224" s="219"/>
      <c r="Q224" s="219"/>
      <c r="R224" s="219"/>
      <c r="S224" s="219"/>
      <c r="T224" s="220"/>
      <c r="AT224" s="221" t="s">
        <v>146</v>
      </c>
      <c r="AU224" s="221" t="s">
        <v>81</v>
      </c>
      <c r="AV224" s="13" t="s">
        <v>79</v>
      </c>
      <c r="AW224" s="13" t="s">
        <v>33</v>
      </c>
      <c r="AX224" s="13" t="s">
        <v>72</v>
      </c>
      <c r="AY224" s="221" t="s">
        <v>131</v>
      </c>
    </row>
    <row r="225" spans="2:65" s="12" customFormat="1" ht="11.25">
      <c r="B225" s="198"/>
      <c r="C225" s="199"/>
      <c r="D225" s="194" t="s">
        <v>146</v>
      </c>
      <c r="E225" s="200" t="s">
        <v>19</v>
      </c>
      <c r="F225" s="201" t="s">
        <v>473</v>
      </c>
      <c r="G225" s="199"/>
      <c r="H225" s="202">
        <v>32.9</v>
      </c>
      <c r="I225" s="203"/>
      <c r="J225" s="199"/>
      <c r="K225" s="199"/>
      <c r="L225" s="204"/>
      <c r="M225" s="205"/>
      <c r="N225" s="206"/>
      <c r="O225" s="206"/>
      <c r="P225" s="206"/>
      <c r="Q225" s="206"/>
      <c r="R225" s="206"/>
      <c r="S225" s="206"/>
      <c r="T225" s="207"/>
      <c r="AT225" s="208" t="s">
        <v>146</v>
      </c>
      <c r="AU225" s="208" t="s">
        <v>81</v>
      </c>
      <c r="AV225" s="12" t="s">
        <v>81</v>
      </c>
      <c r="AW225" s="12" t="s">
        <v>33</v>
      </c>
      <c r="AX225" s="12" t="s">
        <v>72</v>
      </c>
      <c r="AY225" s="208" t="s">
        <v>131</v>
      </c>
    </row>
    <row r="226" spans="2:65" s="1" customFormat="1" ht="16.5" customHeight="1">
      <c r="B226" s="34"/>
      <c r="C226" s="182" t="s">
        <v>474</v>
      </c>
      <c r="D226" s="182" t="s">
        <v>133</v>
      </c>
      <c r="E226" s="183" t="s">
        <v>475</v>
      </c>
      <c r="F226" s="184" t="s">
        <v>476</v>
      </c>
      <c r="G226" s="185" t="s">
        <v>164</v>
      </c>
      <c r="H226" s="186">
        <v>39.4</v>
      </c>
      <c r="I226" s="187"/>
      <c r="J226" s="188">
        <f>ROUND(I226*H226,2)</f>
        <v>0</v>
      </c>
      <c r="K226" s="184" t="s">
        <v>137</v>
      </c>
      <c r="L226" s="38"/>
      <c r="M226" s="189" t="s">
        <v>19</v>
      </c>
      <c r="N226" s="190" t="s">
        <v>43</v>
      </c>
      <c r="O226" s="60"/>
      <c r="P226" s="191">
        <f>O226*H226</f>
        <v>0</v>
      </c>
      <c r="Q226" s="191">
        <v>0.27799000000000001</v>
      </c>
      <c r="R226" s="191">
        <f>Q226*H226</f>
        <v>10.952806000000001</v>
      </c>
      <c r="S226" s="191">
        <v>0</v>
      </c>
      <c r="T226" s="192">
        <f>S226*H226</f>
        <v>0</v>
      </c>
      <c r="AR226" s="17" t="s">
        <v>138</v>
      </c>
      <c r="AT226" s="17" t="s">
        <v>133</v>
      </c>
      <c r="AU226" s="17" t="s">
        <v>81</v>
      </c>
      <c r="AY226" s="17" t="s">
        <v>131</v>
      </c>
      <c r="BE226" s="193">
        <f>IF(N226="základní",J226,0)</f>
        <v>0</v>
      </c>
      <c r="BF226" s="193">
        <f>IF(N226="snížená",J226,0)</f>
        <v>0</v>
      </c>
      <c r="BG226" s="193">
        <f>IF(N226="zákl. přenesená",J226,0)</f>
        <v>0</v>
      </c>
      <c r="BH226" s="193">
        <f>IF(N226="sníž. přenesená",J226,0)</f>
        <v>0</v>
      </c>
      <c r="BI226" s="193">
        <f>IF(N226="nulová",J226,0)</f>
        <v>0</v>
      </c>
      <c r="BJ226" s="17" t="s">
        <v>79</v>
      </c>
      <c r="BK226" s="193">
        <f>ROUND(I226*H226,2)</f>
        <v>0</v>
      </c>
      <c r="BL226" s="17" t="s">
        <v>138</v>
      </c>
      <c r="BM226" s="17" t="s">
        <v>477</v>
      </c>
    </row>
    <row r="227" spans="2:65" s="1" customFormat="1" ht="11.25">
      <c r="B227" s="34"/>
      <c r="C227" s="35"/>
      <c r="D227" s="194" t="s">
        <v>140</v>
      </c>
      <c r="E227" s="35"/>
      <c r="F227" s="195" t="s">
        <v>478</v>
      </c>
      <c r="G227" s="35"/>
      <c r="H227" s="35"/>
      <c r="I227" s="112"/>
      <c r="J227" s="35"/>
      <c r="K227" s="35"/>
      <c r="L227" s="38"/>
      <c r="M227" s="196"/>
      <c r="N227" s="60"/>
      <c r="O227" s="60"/>
      <c r="P227" s="60"/>
      <c r="Q227" s="60"/>
      <c r="R227" s="60"/>
      <c r="S227" s="60"/>
      <c r="T227" s="61"/>
      <c r="AT227" s="17" t="s">
        <v>140</v>
      </c>
      <c r="AU227" s="17" t="s">
        <v>81</v>
      </c>
    </row>
    <row r="228" spans="2:65" s="1" customFormat="1" ht="68.25">
      <c r="B228" s="34"/>
      <c r="C228" s="35"/>
      <c r="D228" s="194" t="s">
        <v>142</v>
      </c>
      <c r="E228" s="35"/>
      <c r="F228" s="197" t="s">
        <v>479</v>
      </c>
      <c r="G228" s="35"/>
      <c r="H228" s="35"/>
      <c r="I228" s="112"/>
      <c r="J228" s="35"/>
      <c r="K228" s="35"/>
      <c r="L228" s="38"/>
      <c r="M228" s="196"/>
      <c r="N228" s="60"/>
      <c r="O228" s="60"/>
      <c r="P228" s="60"/>
      <c r="Q228" s="60"/>
      <c r="R228" s="60"/>
      <c r="S228" s="60"/>
      <c r="T228" s="61"/>
      <c r="AT228" s="17" t="s">
        <v>142</v>
      </c>
      <c r="AU228" s="17" t="s">
        <v>81</v>
      </c>
    </row>
    <row r="229" spans="2:65" s="12" customFormat="1" ht="11.25">
      <c r="B229" s="198"/>
      <c r="C229" s="199"/>
      <c r="D229" s="194" t="s">
        <v>146</v>
      </c>
      <c r="E229" s="200" t="s">
        <v>19</v>
      </c>
      <c r="F229" s="201" t="s">
        <v>480</v>
      </c>
      <c r="G229" s="199"/>
      <c r="H229" s="202">
        <v>39.4</v>
      </c>
      <c r="I229" s="203"/>
      <c r="J229" s="199"/>
      <c r="K229" s="199"/>
      <c r="L229" s="204"/>
      <c r="M229" s="205"/>
      <c r="N229" s="206"/>
      <c r="O229" s="206"/>
      <c r="P229" s="206"/>
      <c r="Q229" s="206"/>
      <c r="R229" s="206"/>
      <c r="S229" s="206"/>
      <c r="T229" s="207"/>
      <c r="AT229" s="208" t="s">
        <v>146</v>
      </c>
      <c r="AU229" s="208" t="s">
        <v>81</v>
      </c>
      <c r="AV229" s="12" t="s">
        <v>81</v>
      </c>
      <c r="AW229" s="12" t="s">
        <v>33</v>
      </c>
      <c r="AX229" s="12" t="s">
        <v>72</v>
      </c>
      <c r="AY229" s="208" t="s">
        <v>131</v>
      </c>
    </row>
    <row r="230" spans="2:65" s="1" customFormat="1" ht="16.5" customHeight="1">
      <c r="B230" s="34"/>
      <c r="C230" s="182" t="s">
        <v>481</v>
      </c>
      <c r="D230" s="182" t="s">
        <v>133</v>
      </c>
      <c r="E230" s="183" t="s">
        <v>482</v>
      </c>
      <c r="F230" s="184" t="s">
        <v>483</v>
      </c>
      <c r="G230" s="185" t="s">
        <v>164</v>
      </c>
      <c r="H230" s="186">
        <v>50.5</v>
      </c>
      <c r="I230" s="187"/>
      <c r="J230" s="188">
        <f>ROUND(I230*H230,2)</f>
        <v>0</v>
      </c>
      <c r="K230" s="184" t="s">
        <v>137</v>
      </c>
      <c r="L230" s="38"/>
      <c r="M230" s="189" t="s">
        <v>19</v>
      </c>
      <c r="N230" s="190" t="s">
        <v>43</v>
      </c>
      <c r="O230" s="60"/>
      <c r="P230" s="191">
        <f>O230*H230</f>
        <v>0</v>
      </c>
      <c r="Q230" s="191">
        <v>0</v>
      </c>
      <c r="R230" s="191">
        <f>Q230*H230</f>
        <v>0</v>
      </c>
      <c r="S230" s="191">
        <v>0</v>
      </c>
      <c r="T230" s="192">
        <f>S230*H230</f>
        <v>0</v>
      </c>
      <c r="AR230" s="17" t="s">
        <v>138</v>
      </c>
      <c r="AT230" s="17" t="s">
        <v>133</v>
      </c>
      <c r="AU230" s="17" t="s">
        <v>81</v>
      </c>
      <c r="AY230" s="17" t="s">
        <v>131</v>
      </c>
      <c r="BE230" s="193">
        <f>IF(N230="základní",J230,0)</f>
        <v>0</v>
      </c>
      <c r="BF230" s="193">
        <f>IF(N230="snížená",J230,0)</f>
        <v>0</v>
      </c>
      <c r="BG230" s="193">
        <f>IF(N230="zákl. přenesená",J230,0)</f>
        <v>0</v>
      </c>
      <c r="BH230" s="193">
        <f>IF(N230="sníž. přenesená",J230,0)</f>
        <v>0</v>
      </c>
      <c r="BI230" s="193">
        <f>IF(N230="nulová",J230,0)</f>
        <v>0</v>
      </c>
      <c r="BJ230" s="17" t="s">
        <v>79</v>
      </c>
      <c r="BK230" s="193">
        <f>ROUND(I230*H230,2)</f>
        <v>0</v>
      </c>
      <c r="BL230" s="17" t="s">
        <v>138</v>
      </c>
      <c r="BM230" s="17" t="s">
        <v>484</v>
      </c>
    </row>
    <row r="231" spans="2:65" s="1" customFormat="1" ht="11.25">
      <c r="B231" s="34"/>
      <c r="C231" s="35"/>
      <c r="D231" s="194" t="s">
        <v>140</v>
      </c>
      <c r="E231" s="35"/>
      <c r="F231" s="195" t="s">
        <v>485</v>
      </c>
      <c r="G231" s="35"/>
      <c r="H231" s="35"/>
      <c r="I231" s="112"/>
      <c r="J231" s="35"/>
      <c r="K231" s="35"/>
      <c r="L231" s="38"/>
      <c r="M231" s="196"/>
      <c r="N231" s="60"/>
      <c r="O231" s="60"/>
      <c r="P231" s="60"/>
      <c r="Q231" s="60"/>
      <c r="R231" s="60"/>
      <c r="S231" s="60"/>
      <c r="T231" s="61"/>
      <c r="AT231" s="17" t="s">
        <v>140</v>
      </c>
      <c r="AU231" s="17" t="s">
        <v>81</v>
      </c>
    </row>
    <row r="232" spans="2:65" s="1" customFormat="1" ht="39">
      <c r="B232" s="34"/>
      <c r="C232" s="35"/>
      <c r="D232" s="194" t="s">
        <v>142</v>
      </c>
      <c r="E232" s="35"/>
      <c r="F232" s="197" t="s">
        <v>486</v>
      </c>
      <c r="G232" s="35"/>
      <c r="H232" s="35"/>
      <c r="I232" s="112"/>
      <c r="J232" s="35"/>
      <c r="K232" s="35"/>
      <c r="L232" s="38"/>
      <c r="M232" s="196"/>
      <c r="N232" s="60"/>
      <c r="O232" s="60"/>
      <c r="P232" s="60"/>
      <c r="Q232" s="60"/>
      <c r="R232" s="60"/>
      <c r="S232" s="60"/>
      <c r="T232" s="61"/>
      <c r="AT232" s="17" t="s">
        <v>142</v>
      </c>
      <c r="AU232" s="17" t="s">
        <v>81</v>
      </c>
    </row>
    <row r="233" spans="2:65" s="13" customFormat="1" ht="11.25">
      <c r="B233" s="212"/>
      <c r="C233" s="213"/>
      <c r="D233" s="194" t="s">
        <v>146</v>
      </c>
      <c r="E233" s="214" t="s">
        <v>19</v>
      </c>
      <c r="F233" s="215" t="s">
        <v>443</v>
      </c>
      <c r="G233" s="213"/>
      <c r="H233" s="214" t="s">
        <v>19</v>
      </c>
      <c r="I233" s="216"/>
      <c r="J233" s="213"/>
      <c r="K233" s="213"/>
      <c r="L233" s="217"/>
      <c r="M233" s="218"/>
      <c r="N233" s="219"/>
      <c r="O233" s="219"/>
      <c r="P233" s="219"/>
      <c r="Q233" s="219"/>
      <c r="R233" s="219"/>
      <c r="S233" s="219"/>
      <c r="T233" s="220"/>
      <c r="AT233" s="221" t="s">
        <v>146</v>
      </c>
      <c r="AU233" s="221" t="s">
        <v>81</v>
      </c>
      <c r="AV233" s="13" t="s">
        <v>79</v>
      </c>
      <c r="AW233" s="13" t="s">
        <v>33</v>
      </c>
      <c r="AX233" s="13" t="s">
        <v>72</v>
      </c>
      <c r="AY233" s="221" t="s">
        <v>131</v>
      </c>
    </row>
    <row r="234" spans="2:65" s="12" customFormat="1" ht="11.25">
      <c r="B234" s="198"/>
      <c r="C234" s="199"/>
      <c r="D234" s="194" t="s">
        <v>146</v>
      </c>
      <c r="E234" s="200" t="s">
        <v>19</v>
      </c>
      <c r="F234" s="201" t="s">
        <v>487</v>
      </c>
      <c r="G234" s="199"/>
      <c r="H234" s="202">
        <v>17.600000000000001</v>
      </c>
      <c r="I234" s="203"/>
      <c r="J234" s="199"/>
      <c r="K234" s="199"/>
      <c r="L234" s="204"/>
      <c r="M234" s="205"/>
      <c r="N234" s="206"/>
      <c r="O234" s="206"/>
      <c r="P234" s="206"/>
      <c r="Q234" s="206"/>
      <c r="R234" s="206"/>
      <c r="S234" s="206"/>
      <c r="T234" s="207"/>
      <c r="AT234" s="208" t="s">
        <v>146</v>
      </c>
      <c r="AU234" s="208" t="s">
        <v>81</v>
      </c>
      <c r="AV234" s="12" t="s">
        <v>81</v>
      </c>
      <c r="AW234" s="12" t="s">
        <v>33</v>
      </c>
      <c r="AX234" s="12" t="s">
        <v>72</v>
      </c>
      <c r="AY234" s="208" t="s">
        <v>131</v>
      </c>
    </row>
    <row r="235" spans="2:65" s="13" customFormat="1" ht="11.25">
      <c r="B235" s="212"/>
      <c r="C235" s="213"/>
      <c r="D235" s="194" t="s">
        <v>146</v>
      </c>
      <c r="E235" s="214" t="s">
        <v>19</v>
      </c>
      <c r="F235" s="215" t="s">
        <v>451</v>
      </c>
      <c r="G235" s="213"/>
      <c r="H235" s="214" t="s">
        <v>19</v>
      </c>
      <c r="I235" s="216"/>
      <c r="J235" s="213"/>
      <c r="K235" s="213"/>
      <c r="L235" s="217"/>
      <c r="M235" s="218"/>
      <c r="N235" s="219"/>
      <c r="O235" s="219"/>
      <c r="P235" s="219"/>
      <c r="Q235" s="219"/>
      <c r="R235" s="219"/>
      <c r="S235" s="219"/>
      <c r="T235" s="220"/>
      <c r="AT235" s="221" t="s">
        <v>146</v>
      </c>
      <c r="AU235" s="221" t="s">
        <v>81</v>
      </c>
      <c r="AV235" s="13" t="s">
        <v>79</v>
      </c>
      <c r="AW235" s="13" t="s">
        <v>33</v>
      </c>
      <c r="AX235" s="13" t="s">
        <v>72</v>
      </c>
      <c r="AY235" s="221" t="s">
        <v>131</v>
      </c>
    </row>
    <row r="236" spans="2:65" s="12" customFormat="1" ht="11.25">
      <c r="B236" s="198"/>
      <c r="C236" s="199"/>
      <c r="D236" s="194" t="s">
        <v>146</v>
      </c>
      <c r="E236" s="200" t="s">
        <v>19</v>
      </c>
      <c r="F236" s="201" t="s">
        <v>488</v>
      </c>
      <c r="G236" s="199"/>
      <c r="H236" s="202">
        <v>32.9</v>
      </c>
      <c r="I236" s="203"/>
      <c r="J236" s="199"/>
      <c r="K236" s="199"/>
      <c r="L236" s="204"/>
      <c r="M236" s="205"/>
      <c r="N236" s="206"/>
      <c r="O236" s="206"/>
      <c r="P236" s="206"/>
      <c r="Q236" s="206"/>
      <c r="R236" s="206"/>
      <c r="S236" s="206"/>
      <c r="T236" s="207"/>
      <c r="AT236" s="208" t="s">
        <v>146</v>
      </c>
      <c r="AU236" s="208" t="s">
        <v>81</v>
      </c>
      <c r="AV236" s="12" t="s">
        <v>81</v>
      </c>
      <c r="AW236" s="12" t="s">
        <v>33</v>
      </c>
      <c r="AX236" s="12" t="s">
        <v>72</v>
      </c>
      <c r="AY236" s="208" t="s">
        <v>131</v>
      </c>
    </row>
    <row r="237" spans="2:65" s="1" customFormat="1" ht="16.5" customHeight="1">
      <c r="B237" s="34"/>
      <c r="C237" s="182" t="s">
        <v>489</v>
      </c>
      <c r="D237" s="182" t="s">
        <v>133</v>
      </c>
      <c r="E237" s="183" t="s">
        <v>490</v>
      </c>
      <c r="F237" s="184" t="s">
        <v>491</v>
      </c>
      <c r="G237" s="185" t="s">
        <v>229</v>
      </c>
      <c r="H237" s="186">
        <v>51.3</v>
      </c>
      <c r="I237" s="187"/>
      <c r="J237" s="188">
        <f>ROUND(I237*H237,2)</f>
        <v>0</v>
      </c>
      <c r="K237" s="184" t="s">
        <v>19</v>
      </c>
      <c r="L237" s="38"/>
      <c r="M237" s="189" t="s">
        <v>19</v>
      </c>
      <c r="N237" s="190" t="s">
        <v>43</v>
      </c>
      <c r="O237" s="60"/>
      <c r="P237" s="191">
        <f>O237*H237</f>
        <v>0</v>
      </c>
      <c r="Q237" s="191">
        <v>6.0999999999999997E-4</v>
      </c>
      <c r="R237" s="191">
        <f>Q237*H237</f>
        <v>3.1292999999999994E-2</v>
      </c>
      <c r="S237" s="191">
        <v>0</v>
      </c>
      <c r="T237" s="192">
        <f>S237*H237</f>
        <v>0</v>
      </c>
      <c r="AR237" s="17" t="s">
        <v>138</v>
      </c>
      <c r="AT237" s="17" t="s">
        <v>133</v>
      </c>
      <c r="AU237" s="17" t="s">
        <v>81</v>
      </c>
      <c r="AY237" s="17" t="s">
        <v>131</v>
      </c>
      <c r="BE237" s="193">
        <f>IF(N237="základní",J237,0)</f>
        <v>0</v>
      </c>
      <c r="BF237" s="193">
        <f>IF(N237="snížená",J237,0)</f>
        <v>0</v>
      </c>
      <c r="BG237" s="193">
        <f>IF(N237="zákl. přenesená",J237,0)</f>
        <v>0</v>
      </c>
      <c r="BH237" s="193">
        <f>IF(N237="sníž. přenesená",J237,0)</f>
        <v>0</v>
      </c>
      <c r="BI237" s="193">
        <f>IF(N237="nulová",J237,0)</f>
        <v>0</v>
      </c>
      <c r="BJ237" s="17" t="s">
        <v>79</v>
      </c>
      <c r="BK237" s="193">
        <f>ROUND(I237*H237,2)</f>
        <v>0</v>
      </c>
      <c r="BL237" s="17" t="s">
        <v>138</v>
      </c>
      <c r="BM237" s="17" t="s">
        <v>492</v>
      </c>
    </row>
    <row r="238" spans="2:65" s="1" customFormat="1" ht="11.25">
      <c r="B238" s="34"/>
      <c r="C238" s="35"/>
      <c r="D238" s="194" t="s">
        <v>140</v>
      </c>
      <c r="E238" s="35"/>
      <c r="F238" s="195" t="s">
        <v>493</v>
      </c>
      <c r="G238" s="35"/>
      <c r="H238" s="35"/>
      <c r="I238" s="112"/>
      <c r="J238" s="35"/>
      <c r="K238" s="35"/>
      <c r="L238" s="38"/>
      <c r="M238" s="196"/>
      <c r="N238" s="60"/>
      <c r="O238" s="60"/>
      <c r="P238" s="60"/>
      <c r="Q238" s="60"/>
      <c r="R238" s="60"/>
      <c r="S238" s="60"/>
      <c r="T238" s="61"/>
      <c r="AT238" s="17" t="s">
        <v>140</v>
      </c>
      <c r="AU238" s="17" t="s">
        <v>81</v>
      </c>
    </row>
    <row r="239" spans="2:65" s="13" customFormat="1" ht="11.25">
      <c r="B239" s="212"/>
      <c r="C239" s="213"/>
      <c r="D239" s="194" t="s">
        <v>146</v>
      </c>
      <c r="E239" s="214" t="s">
        <v>19</v>
      </c>
      <c r="F239" s="215" t="s">
        <v>494</v>
      </c>
      <c r="G239" s="213"/>
      <c r="H239" s="214" t="s">
        <v>19</v>
      </c>
      <c r="I239" s="216"/>
      <c r="J239" s="213"/>
      <c r="K239" s="213"/>
      <c r="L239" s="217"/>
      <c r="M239" s="218"/>
      <c r="N239" s="219"/>
      <c r="O239" s="219"/>
      <c r="P239" s="219"/>
      <c r="Q239" s="219"/>
      <c r="R239" s="219"/>
      <c r="S239" s="219"/>
      <c r="T239" s="220"/>
      <c r="AT239" s="221" t="s">
        <v>146</v>
      </c>
      <c r="AU239" s="221" t="s">
        <v>81</v>
      </c>
      <c r="AV239" s="13" t="s">
        <v>79</v>
      </c>
      <c r="AW239" s="13" t="s">
        <v>33</v>
      </c>
      <c r="AX239" s="13" t="s">
        <v>72</v>
      </c>
      <c r="AY239" s="221" t="s">
        <v>131</v>
      </c>
    </row>
    <row r="240" spans="2:65" s="12" customFormat="1" ht="11.25">
      <c r="B240" s="198"/>
      <c r="C240" s="199"/>
      <c r="D240" s="194" t="s">
        <v>146</v>
      </c>
      <c r="E240" s="200" t="s">
        <v>19</v>
      </c>
      <c r="F240" s="201" t="s">
        <v>495</v>
      </c>
      <c r="G240" s="199"/>
      <c r="H240" s="202">
        <v>51.3</v>
      </c>
      <c r="I240" s="203"/>
      <c r="J240" s="199"/>
      <c r="K240" s="199"/>
      <c r="L240" s="204"/>
      <c r="M240" s="205"/>
      <c r="N240" s="206"/>
      <c r="O240" s="206"/>
      <c r="P240" s="206"/>
      <c r="Q240" s="206"/>
      <c r="R240" s="206"/>
      <c r="S240" s="206"/>
      <c r="T240" s="207"/>
      <c r="AT240" s="208" t="s">
        <v>146</v>
      </c>
      <c r="AU240" s="208" t="s">
        <v>81</v>
      </c>
      <c r="AV240" s="12" t="s">
        <v>81</v>
      </c>
      <c r="AW240" s="12" t="s">
        <v>33</v>
      </c>
      <c r="AX240" s="12" t="s">
        <v>72</v>
      </c>
      <c r="AY240" s="208" t="s">
        <v>131</v>
      </c>
    </row>
    <row r="241" spans="2:65" s="1" customFormat="1" ht="16.5" customHeight="1">
      <c r="B241" s="34"/>
      <c r="C241" s="182" t="s">
        <v>496</v>
      </c>
      <c r="D241" s="182" t="s">
        <v>133</v>
      </c>
      <c r="E241" s="183" t="s">
        <v>497</v>
      </c>
      <c r="F241" s="184" t="s">
        <v>498</v>
      </c>
      <c r="G241" s="185" t="s">
        <v>164</v>
      </c>
      <c r="H241" s="186">
        <v>45.725000000000001</v>
      </c>
      <c r="I241" s="187"/>
      <c r="J241" s="188">
        <f>ROUND(I241*H241,2)</f>
        <v>0</v>
      </c>
      <c r="K241" s="184" t="s">
        <v>19</v>
      </c>
      <c r="L241" s="38"/>
      <c r="M241" s="189" t="s">
        <v>19</v>
      </c>
      <c r="N241" s="190" t="s">
        <v>43</v>
      </c>
      <c r="O241" s="60"/>
      <c r="P241" s="191">
        <f>O241*H241</f>
        <v>0</v>
      </c>
      <c r="Q241" s="191">
        <v>0</v>
      </c>
      <c r="R241" s="191">
        <f>Q241*H241</f>
        <v>0</v>
      </c>
      <c r="S241" s="191">
        <v>0</v>
      </c>
      <c r="T241" s="192">
        <f>S241*H241</f>
        <v>0</v>
      </c>
      <c r="AR241" s="17" t="s">
        <v>138</v>
      </c>
      <c r="AT241" s="17" t="s">
        <v>133</v>
      </c>
      <c r="AU241" s="17" t="s">
        <v>81</v>
      </c>
      <c r="AY241" s="17" t="s">
        <v>131</v>
      </c>
      <c r="BE241" s="193">
        <f>IF(N241="základní",J241,0)</f>
        <v>0</v>
      </c>
      <c r="BF241" s="193">
        <f>IF(N241="snížená",J241,0)</f>
        <v>0</v>
      </c>
      <c r="BG241" s="193">
        <f>IF(N241="zákl. přenesená",J241,0)</f>
        <v>0</v>
      </c>
      <c r="BH241" s="193">
        <f>IF(N241="sníž. přenesená",J241,0)</f>
        <v>0</v>
      </c>
      <c r="BI241" s="193">
        <f>IF(N241="nulová",J241,0)</f>
        <v>0</v>
      </c>
      <c r="BJ241" s="17" t="s">
        <v>79</v>
      </c>
      <c r="BK241" s="193">
        <f>ROUND(I241*H241,2)</f>
        <v>0</v>
      </c>
      <c r="BL241" s="17" t="s">
        <v>138</v>
      </c>
      <c r="BM241" s="17" t="s">
        <v>499</v>
      </c>
    </row>
    <row r="242" spans="2:65" s="1" customFormat="1" ht="11.25">
      <c r="B242" s="34"/>
      <c r="C242" s="35"/>
      <c r="D242" s="194" t="s">
        <v>140</v>
      </c>
      <c r="E242" s="35"/>
      <c r="F242" s="195" t="s">
        <v>500</v>
      </c>
      <c r="G242" s="35"/>
      <c r="H242" s="35"/>
      <c r="I242" s="112"/>
      <c r="J242" s="35"/>
      <c r="K242" s="35"/>
      <c r="L242" s="38"/>
      <c r="M242" s="196"/>
      <c r="N242" s="60"/>
      <c r="O242" s="60"/>
      <c r="P242" s="60"/>
      <c r="Q242" s="60"/>
      <c r="R242" s="60"/>
      <c r="S242" s="60"/>
      <c r="T242" s="61"/>
      <c r="AT242" s="17" t="s">
        <v>140</v>
      </c>
      <c r="AU242" s="17" t="s">
        <v>81</v>
      </c>
    </row>
    <row r="243" spans="2:65" s="13" customFormat="1" ht="11.25">
      <c r="B243" s="212"/>
      <c r="C243" s="213"/>
      <c r="D243" s="194" t="s">
        <v>146</v>
      </c>
      <c r="E243" s="214" t="s">
        <v>19</v>
      </c>
      <c r="F243" s="215" t="s">
        <v>451</v>
      </c>
      <c r="G243" s="213"/>
      <c r="H243" s="214" t="s">
        <v>19</v>
      </c>
      <c r="I243" s="216"/>
      <c r="J243" s="213"/>
      <c r="K243" s="213"/>
      <c r="L243" s="217"/>
      <c r="M243" s="218"/>
      <c r="N243" s="219"/>
      <c r="O243" s="219"/>
      <c r="P243" s="219"/>
      <c r="Q243" s="219"/>
      <c r="R243" s="219"/>
      <c r="S243" s="219"/>
      <c r="T243" s="220"/>
      <c r="AT243" s="221" t="s">
        <v>146</v>
      </c>
      <c r="AU243" s="221" t="s">
        <v>81</v>
      </c>
      <c r="AV243" s="13" t="s">
        <v>79</v>
      </c>
      <c r="AW243" s="13" t="s">
        <v>33</v>
      </c>
      <c r="AX243" s="13" t="s">
        <v>72</v>
      </c>
      <c r="AY243" s="221" t="s">
        <v>131</v>
      </c>
    </row>
    <row r="244" spans="2:65" s="12" customFormat="1" ht="11.25">
      <c r="B244" s="198"/>
      <c r="C244" s="199"/>
      <c r="D244" s="194" t="s">
        <v>146</v>
      </c>
      <c r="E244" s="200" t="s">
        <v>19</v>
      </c>
      <c r="F244" s="201" t="s">
        <v>501</v>
      </c>
      <c r="G244" s="199"/>
      <c r="H244" s="202">
        <v>32.9</v>
      </c>
      <c r="I244" s="203"/>
      <c r="J244" s="199"/>
      <c r="K244" s="199"/>
      <c r="L244" s="204"/>
      <c r="M244" s="205"/>
      <c r="N244" s="206"/>
      <c r="O244" s="206"/>
      <c r="P244" s="206"/>
      <c r="Q244" s="206"/>
      <c r="R244" s="206"/>
      <c r="S244" s="206"/>
      <c r="T244" s="207"/>
      <c r="AT244" s="208" t="s">
        <v>146</v>
      </c>
      <c r="AU244" s="208" t="s">
        <v>81</v>
      </c>
      <c r="AV244" s="12" t="s">
        <v>81</v>
      </c>
      <c r="AW244" s="12" t="s">
        <v>33</v>
      </c>
      <c r="AX244" s="12" t="s">
        <v>72</v>
      </c>
      <c r="AY244" s="208" t="s">
        <v>131</v>
      </c>
    </row>
    <row r="245" spans="2:65" s="13" customFormat="1" ht="11.25">
      <c r="B245" s="212"/>
      <c r="C245" s="213"/>
      <c r="D245" s="194" t="s">
        <v>146</v>
      </c>
      <c r="E245" s="214" t="s">
        <v>19</v>
      </c>
      <c r="F245" s="215" t="s">
        <v>320</v>
      </c>
      <c r="G245" s="213"/>
      <c r="H245" s="214" t="s">
        <v>19</v>
      </c>
      <c r="I245" s="216"/>
      <c r="J245" s="213"/>
      <c r="K245" s="213"/>
      <c r="L245" s="217"/>
      <c r="M245" s="218"/>
      <c r="N245" s="219"/>
      <c r="O245" s="219"/>
      <c r="P245" s="219"/>
      <c r="Q245" s="219"/>
      <c r="R245" s="219"/>
      <c r="S245" s="219"/>
      <c r="T245" s="220"/>
      <c r="AT245" s="221" t="s">
        <v>146</v>
      </c>
      <c r="AU245" s="221" t="s">
        <v>81</v>
      </c>
      <c r="AV245" s="13" t="s">
        <v>79</v>
      </c>
      <c r="AW245" s="13" t="s">
        <v>33</v>
      </c>
      <c r="AX245" s="13" t="s">
        <v>72</v>
      </c>
      <c r="AY245" s="221" t="s">
        <v>131</v>
      </c>
    </row>
    <row r="246" spans="2:65" s="12" customFormat="1" ht="11.25">
      <c r="B246" s="198"/>
      <c r="C246" s="199"/>
      <c r="D246" s="194" t="s">
        <v>146</v>
      </c>
      <c r="E246" s="200" t="s">
        <v>19</v>
      </c>
      <c r="F246" s="201" t="s">
        <v>502</v>
      </c>
      <c r="G246" s="199"/>
      <c r="H246" s="202">
        <v>12.824999999999999</v>
      </c>
      <c r="I246" s="203"/>
      <c r="J246" s="199"/>
      <c r="K246" s="199"/>
      <c r="L246" s="204"/>
      <c r="M246" s="205"/>
      <c r="N246" s="206"/>
      <c r="O246" s="206"/>
      <c r="P246" s="206"/>
      <c r="Q246" s="206"/>
      <c r="R246" s="206"/>
      <c r="S246" s="206"/>
      <c r="T246" s="207"/>
      <c r="AT246" s="208" t="s">
        <v>146</v>
      </c>
      <c r="AU246" s="208" t="s">
        <v>81</v>
      </c>
      <c r="AV246" s="12" t="s">
        <v>81</v>
      </c>
      <c r="AW246" s="12" t="s">
        <v>33</v>
      </c>
      <c r="AX246" s="12" t="s">
        <v>72</v>
      </c>
      <c r="AY246" s="208" t="s">
        <v>131</v>
      </c>
    </row>
    <row r="247" spans="2:65" s="1" customFormat="1" ht="16.5" customHeight="1">
      <c r="B247" s="34"/>
      <c r="C247" s="182" t="s">
        <v>503</v>
      </c>
      <c r="D247" s="182" t="s">
        <v>133</v>
      </c>
      <c r="E247" s="183" t="s">
        <v>504</v>
      </c>
      <c r="F247" s="184" t="s">
        <v>505</v>
      </c>
      <c r="G247" s="185" t="s">
        <v>164</v>
      </c>
      <c r="H247" s="186">
        <v>17.600000000000001</v>
      </c>
      <c r="I247" s="187"/>
      <c r="J247" s="188">
        <f>ROUND(I247*H247,2)</f>
        <v>0</v>
      </c>
      <c r="K247" s="184" t="s">
        <v>137</v>
      </c>
      <c r="L247" s="38"/>
      <c r="M247" s="189" t="s">
        <v>19</v>
      </c>
      <c r="N247" s="190" t="s">
        <v>43</v>
      </c>
      <c r="O247" s="60"/>
      <c r="P247" s="191">
        <f>O247*H247</f>
        <v>0</v>
      </c>
      <c r="Q247" s="191">
        <v>0</v>
      </c>
      <c r="R247" s="191">
        <f>Q247*H247</f>
        <v>0</v>
      </c>
      <c r="S247" s="191">
        <v>0</v>
      </c>
      <c r="T247" s="192">
        <f>S247*H247</f>
        <v>0</v>
      </c>
      <c r="AR247" s="17" t="s">
        <v>138</v>
      </c>
      <c r="AT247" s="17" t="s">
        <v>133</v>
      </c>
      <c r="AU247" s="17" t="s">
        <v>81</v>
      </c>
      <c r="AY247" s="17" t="s">
        <v>131</v>
      </c>
      <c r="BE247" s="193">
        <f>IF(N247="základní",J247,0)</f>
        <v>0</v>
      </c>
      <c r="BF247" s="193">
        <f>IF(N247="snížená",J247,0)</f>
        <v>0</v>
      </c>
      <c r="BG247" s="193">
        <f>IF(N247="zákl. přenesená",J247,0)</f>
        <v>0</v>
      </c>
      <c r="BH247" s="193">
        <f>IF(N247="sníž. přenesená",J247,0)</f>
        <v>0</v>
      </c>
      <c r="BI247" s="193">
        <f>IF(N247="nulová",J247,0)</f>
        <v>0</v>
      </c>
      <c r="BJ247" s="17" t="s">
        <v>79</v>
      </c>
      <c r="BK247" s="193">
        <f>ROUND(I247*H247,2)</f>
        <v>0</v>
      </c>
      <c r="BL247" s="17" t="s">
        <v>138</v>
      </c>
      <c r="BM247" s="17" t="s">
        <v>506</v>
      </c>
    </row>
    <row r="248" spans="2:65" s="1" customFormat="1" ht="11.25">
      <c r="B248" s="34"/>
      <c r="C248" s="35"/>
      <c r="D248" s="194" t="s">
        <v>140</v>
      </c>
      <c r="E248" s="35"/>
      <c r="F248" s="195" t="s">
        <v>507</v>
      </c>
      <c r="G248" s="35"/>
      <c r="H248" s="35"/>
      <c r="I248" s="112"/>
      <c r="J248" s="35"/>
      <c r="K248" s="35"/>
      <c r="L248" s="38"/>
      <c r="M248" s="196"/>
      <c r="N248" s="60"/>
      <c r="O248" s="60"/>
      <c r="P248" s="60"/>
      <c r="Q248" s="60"/>
      <c r="R248" s="60"/>
      <c r="S248" s="60"/>
      <c r="T248" s="61"/>
      <c r="AT248" s="17" t="s">
        <v>140</v>
      </c>
      <c r="AU248" s="17" t="s">
        <v>81</v>
      </c>
    </row>
    <row r="249" spans="2:65" s="13" customFormat="1" ht="11.25">
      <c r="B249" s="212"/>
      <c r="C249" s="213"/>
      <c r="D249" s="194" t="s">
        <v>146</v>
      </c>
      <c r="E249" s="214" t="s">
        <v>19</v>
      </c>
      <c r="F249" s="215" t="s">
        <v>443</v>
      </c>
      <c r="G249" s="213"/>
      <c r="H249" s="214" t="s">
        <v>19</v>
      </c>
      <c r="I249" s="216"/>
      <c r="J249" s="213"/>
      <c r="K249" s="213"/>
      <c r="L249" s="217"/>
      <c r="M249" s="218"/>
      <c r="N249" s="219"/>
      <c r="O249" s="219"/>
      <c r="P249" s="219"/>
      <c r="Q249" s="219"/>
      <c r="R249" s="219"/>
      <c r="S249" s="219"/>
      <c r="T249" s="220"/>
      <c r="AT249" s="221" t="s">
        <v>146</v>
      </c>
      <c r="AU249" s="221" t="s">
        <v>81</v>
      </c>
      <c r="AV249" s="13" t="s">
        <v>79</v>
      </c>
      <c r="AW249" s="13" t="s">
        <v>33</v>
      </c>
      <c r="AX249" s="13" t="s">
        <v>72</v>
      </c>
      <c r="AY249" s="221" t="s">
        <v>131</v>
      </c>
    </row>
    <row r="250" spans="2:65" s="12" customFormat="1" ht="11.25">
      <c r="B250" s="198"/>
      <c r="C250" s="199"/>
      <c r="D250" s="194" t="s">
        <v>146</v>
      </c>
      <c r="E250" s="200" t="s">
        <v>19</v>
      </c>
      <c r="F250" s="201" t="s">
        <v>508</v>
      </c>
      <c r="G250" s="199"/>
      <c r="H250" s="202">
        <v>17.600000000000001</v>
      </c>
      <c r="I250" s="203"/>
      <c r="J250" s="199"/>
      <c r="K250" s="199"/>
      <c r="L250" s="204"/>
      <c r="M250" s="205"/>
      <c r="N250" s="206"/>
      <c r="O250" s="206"/>
      <c r="P250" s="206"/>
      <c r="Q250" s="206"/>
      <c r="R250" s="206"/>
      <c r="S250" s="206"/>
      <c r="T250" s="207"/>
      <c r="AT250" s="208" t="s">
        <v>146</v>
      </c>
      <c r="AU250" s="208" t="s">
        <v>81</v>
      </c>
      <c r="AV250" s="12" t="s">
        <v>81</v>
      </c>
      <c r="AW250" s="12" t="s">
        <v>33</v>
      </c>
      <c r="AX250" s="12" t="s">
        <v>72</v>
      </c>
      <c r="AY250" s="208" t="s">
        <v>131</v>
      </c>
    </row>
    <row r="251" spans="2:65" s="1" customFormat="1" ht="16.5" customHeight="1">
      <c r="B251" s="34"/>
      <c r="C251" s="182" t="s">
        <v>509</v>
      </c>
      <c r="D251" s="182" t="s">
        <v>133</v>
      </c>
      <c r="E251" s="183" t="s">
        <v>510</v>
      </c>
      <c r="F251" s="184" t="s">
        <v>511</v>
      </c>
      <c r="G251" s="185" t="s">
        <v>164</v>
      </c>
      <c r="H251" s="186">
        <v>32.9</v>
      </c>
      <c r="I251" s="187"/>
      <c r="J251" s="188">
        <f>ROUND(I251*H251,2)</f>
        <v>0</v>
      </c>
      <c r="K251" s="184" t="s">
        <v>137</v>
      </c>
      <c r="L251" s="38"/>
      <c r="M251" s="189" t="s">
        <v>19</v>
      </c>
      <c r="N251" s="190" t="s">
        <v>43</v>
      </c>
      <c r="O251" s="60"/>
      <c r="P251" s="191">
        <f>O251*H251</f>
        <v>0</v>
      </c>
      <c r="Q251" s="191">
        <v>0</v>
      </c>
      <c r="R251" s="191">
        <f>Q251*H251</f>
        <v>0</v>
      </c>
      <c r="S251" s="191">
        <v>0</v>
      </c>
      <c r="T251" s="192">
        <f>S251*H251</f>
        <v>0</v>
      </c>
      <c r="AR251" s="17" t="s">
        <v>138</v>
      </c>
      <c r="AT251" s="17" t="s">
        <v>133</v>
      </c>
      <c r="AU251" s="17" t="s">
        <v>81</v>
      </c>
      <c r="AY251" s="17" t="s">
        <v>131</v>
      </c>
      <c r="BE251" s="193">
        <f>IF(N251="základní",J251,0)</f>
        <v>0</v>
      </c>
      <c r="BF251" s="193">
        <f>IF(N251="snížená",J251,0)</f>
        <v>0</v>
      </c>
      <c r="BG251" s="193">
        <f>IF(N251="zákl. přenesená",J251,0)</f>
        <v>0</v>
      </c>
      <c r="BH251" s="193">
        <f>IF(N251="sníž. přenesená",J251,0)</f>
        <v>0</v>
      </c>
      <c r="BI251" s="193">
        <f>IF(N251="nulová",J251,0)</f>
        <v>0</v>
      </c>
      <c r="BJ251" s="17" t="s">
        <v>79</v>
      </c>
      <c r="BK251" s="193">
        <f>ROUND(I251*H251,2)</f>
        <v>0</v>
      </c>
      <c r="BL251" s="17" t="s">
        <v>138</v>
      </c>
      <c r="BM251" s="17" t="s">
        <v>512</v>
      </c>
    </row>
    <row r="252" spans="2:65" s="1" customFormat="1" ht="19.5">
      <c r="B252" s="34"/>
      <c r="C252" s="35"/>
      <c r="D252" s="194" t="s">
        <v>140</v>
      </c>
      <c r="E252" s="35"/>
      <c r="F252" s="195" t="s">
        <v>513</v>
      </c>
      <c r="G252" s="35"/>
      <c r="H252" s="35"/>
      <c r="I252" s="112"/>
      <c r="J252" s="35"/>
      <c r="K252" s="35"/>
      <c r="L252" s="38"/>
      <c r="M252" s="196"/>
      <c r="N252" s="60"/>
      <c r="O252" s="60"/>
      <c r="P252" s="60"/>
      <c r="Q252" s="60"/>
      <c r="R252" s="60"/>
      <c r="S252" s="60"/>
      <c r="T252" s="61"/>
      <c r="AT252" s="17" t="s">
        <v>140</v>
      </c>
      <c r="AU252" s="17" t="s">
        <v>81</v>
      </c>
    </row>
    <row r="253" spans="2:65" s="1" customFormat="1" ht="29.25">
      <c r="B253" s="34"/>
      <c r="C253" s="35"/>
      <c r="D253" s="194" t="s">
        <v>142</v>
      </c>
      <c r="E253" s="35"/>
      <c r="F253" s="197" t="s">
        <v>514</v>
      </c>
      <c r="G253" s="35"/>
      <c r="H253" s="35"/>
      <c r="I253" s="112"/>
      <c r="J253" s="35"/>
      <c r="K253" s="35"/>
      <c r="L253" s="38"/>
      <c r="M253" s="196"/>
      <c r="N253" s="60"/>
      <c r="O253" s="60"/>
      <c r="P253" s="60"/>
      <c r="Q253" s="60"/>
      <c r="R253" s="60"/>
      <c r="S253" s="60"/>
      <c r="T253" s="61"/>
      <c r="AT253" s="17" t="s">
        <v>142</v>
      </c>
      <c r="AU253" s="17" t="s">
        <v>81</v>
      </c>
    </row>
    <row r="254" spans="2:65" s="13" customFormat="1" ht="11.25">
      <c r="B254" s="212"/>
      <c r="C254" s="213"/>
      <c r="D254" s="194" t="s">
        <v>146</v>
      </c>
      <c r="E254" s="214" t="s">
        <v>19</v>
      </c>
      <c r="F254" s="215" t="s">
        <v>451</v>
      </c>
      <c r="G254" s="213"/>
      <c r="H254" s="214" t="s">
        <v>19</v>
      </c>
      <c r="I254" s="216"/>
      <c r="J254" s="213"/>
      <c r="K254" s="213"/>
      <c r="L254" s="217"/>
      <c r="M254" s="218"/>
      <c r="N254" s="219"/>
      <c r="O254" s="219"/>
      <c r="P254" s="219"/>
      <c r="Q254" s="219"/>
      <c r="R254" s="219"/>
      <c r="S254" s="219"/>
      <c r="T254" s="220"/>
      <c r="AT254" s="221" t="s">
        <v>146</v>
      </c>
      <c r="AU254" s="221" t="s">
        <v>81</v>
      </c>
      <c r="AV254" s="13" t="s">
        <v>79</v>
      </c>
      <c r="AW254" s="13" t="s">
        <v>33</v>
      </c>
      <c r="AX254" s="13" t="s">
        <v>72</v>
      </c>
      <c r="AY254" s="221" t="s">
        <v>131</v>
      </c>
    </row>
    <row r="255" spans="2:65" s="12" customFormat="1" ht="11.25">
      <c r="B255" s="198"/>
      <c r="C255" s="199"/>
      <c r="D255" s="194" t="s">
        <v>146</v>
      </c>
      <c r="E255" s="200" t="s">
        <v>19</v>
      </c>
      <c r="F255" s="201" t="s">
        <v>515</v>
      </c>
      <c r="G255" s="199"/>
      <c r="H255" s="202">
        <v>32.9</v>
      </c>
      <c r="I255" s="203"/>
      <c r="J255" s="199"/>
      <c r="K255" s="199"/>
      <c r="L255" s="204"/>
      <c r="M255" s="205"/>
      <c r="N255" s="206"/>
      <c r="O255" s="206"/>
      <c r="P255" s="206"/>
      <c r="Q255" s="206"/>
      <c r="R255" s="206"/>
      <c r="S255" s="206"/>
      <c r="T255" s="207"/>
      <c r="AT255" s="208" t="s">
        <v>146</v>
      </c>
      <c r="AU255" s="208" t="s">
        <v>81</v>
      </c>
      <c r="AV255" s="12" t="s">
        <v>81</v>
      </c>
      <c r="AW255" s="12" t="s">
        <v>33</v>
      </c>
      <c r="AX255" s="12" t="s">
        <v>72</v>
      </c>
      <c r="AY255" s="208" t="s">
        <v>131</v>
      </c>
    </row>
    <row r="256" spans="2:65" s="1" customFormat="1" ht="16.5" customHeight="1">
      <c r="B256" s="34"/>
      <c r="C256" s="182" t="s">
        <v>516</v>
      </c>
      <c r="D256" s="182" t="s">
        <v>133</v>
      </c>
      <c r="E256" s="183" t="s">
        <v>517</v>
      </c>
      <c r="F256" s="184" t="s">
        <v>518</v>
      </c>
      <c r="G256" s="185" t="s">
        <v>164</v>
      </c>
      <c r="H256" s="186">
        <v>17.600000000000001</v>
      </c>
      <c r="I256" s="187"/>
      <c r="J256" s="188">
        <f>ROUND(I256*H256,2)</f>
        <v>0</v>
      </c>
      <c r="K256" s="184" t="s">
        <v>137</v>
      </c>
      <c r="L256" s="38"/>
      <c r="M256" s="189" t="s">
        <v>19</v>
      </c>
      <c r="N256" s="190" t="s">
        <v>43</v>
      </c>
      <c r="O256" s="60"/>
      <c r="P256" s="191">
        <f>O256*H256</f>
        <v>0</v>
      </c>
      <c r="Q256" s="191">
        <v>0</v>
      </c>
      <c r="R256" s="191">
        <f>Q256*H256</f>
        <v>0</v>
      </c>
      <c r="S256" s="191">
        <v>0</v>
      </c>
      <c r="T256" s="192">
        <f>S256*H256</f>
        <v>0</v>
      </c>
      <c r="AR256" s="17" t="s">
        <v>138</v>
      </c>
      <c r="AT256" s="17" t="s">
        <v>133</v>
      </c>
      <c r="AU256" s="17" t="s">
        <v>81</v>
      </c>
      <c r="AY256" s="17" t="s">
        <v>131</v>
      </c>
      <c r="BE256" s="193">
        <f>IF(N256="základní",J256,0)</f>
        <v>0</v>
      </c>
      <c r="BF256" s="193">
        <f>IF(N256="snížená",J256,0)</f>
        <v>0</v>
      </c>
      <c r="BG256" s="193">
        <f>IF(N256="zákl. přenesená",J256,0)</f>
        <v>0</v>
      </c>
      <c r="BH256" s="193">
        <f>IF(N256="sníž. přenesená",J256,0)</f>
        <v>0</v>
      </c>
      <c r="BI256" s="193">
        <f>IF(N256="nulová",J256,0)</f>
        <v>0</v>
      </c>
      <c r="BJ256" s="17" t="s">
        <v>79</v>
      </c>
      <c r="BK256" s="193">
        <f>ROUND(I256*H256,2)</f>
        <v>0</v>
      </c>
      <c r="BL256" s="17" t="s">
        <v>138</v>
      </c>
      <c r="BM256" s="17" t="s">
        <v>519</v>
      </c>
    </row>
    <row r="257" spans="2:65" s="1" customFormat="1" ht="19.5">
      <c r="B257" s="34"/>
      <c r="C257" s="35"/>
      <c r="D257" s="194" t="s">
        <v>140</v>
      </c>
      <c r="E257" s="35"/>
      <c r="F257" s="195" t="s">
        <v>520</v>
      </c>
      <c r="G257" s="35"/>
      <c r="H257" s="35"/>
      <c r="I257" s="112"/>
      <c r="J257" s="35"/>
      <c r="K257" s="35"/>
      <c r="L257" s="38"/>
      <c r="M257" s="196"/>
      <c r="N257" s="60"/>
      <c r="O257" s="60"/>
      <c r="P257" s="60"/>
      <c r="Q257" s="60"/>
      <c r="R257" s="60"/>
      <c r="S257" s="60"/>
      <c r="T257" s="61"/>
      <c r="AT257" s="17" t="s">
        <v>140</v>
      </c>
      <c r="AU257" s="17" t="s">
        <v>81</v>
      </c>
    </row>
    <row r="258" spans="2:65" s="1" customFormat="1" ht="29.25">
      <c r="B258" s="34"/>
      <c r="C258" s="35"/>
      <c r="D258" s="194" t="s">
        <v>142</v>
      </c>
      <c r="E258" s="35"/>
      <c r="F258" s="197" t="s">
        <v>514</v>
      </c>
      <c r="G258" s="35"/>
      <c r="H258" s="35"/>
      <c r="I258" s="112"/>
      <c r="J258" s="35"/>
      <c r="K258" s="35"/>
      <c r="L258" s="38"/>
      <c r="M258" s="196"/>
      <c r="N258" s="60"/>
      <c r="O258" s="60"/>
      <c r="P258" s="60"/>
      <c r="Q258" s="60"/>
      <c r="R258" s="60"/>
      <c r="S258" s="60"/>
      <c r="T258" s="61"/>
      <c r="AT258" s="17" t="s">
        <v>142</v>
      </c>
      <c r="AU258" s="17" t="s">
        <v>81</v>
      </c>
    </row>
    <row r="259" spans="2:65" s="13" customFormat="1" ht="11.25">
      <c r="B259" s="212"/>
      <c r="C259" s="213"/>
      <c r="D259" s="194" t="s">
        <v>146</v>
      </c>
      <c r="E259" s="214" t="s">
        <v>19</v>
      </c>
      <c r="F259" s="215" t="s">
        <v>443</v>
      </c>
      <c r="G259" s="213"/>
      <c r="H259" s="214" t="s">
        <v>19</v>
      </c>
      <c r="I259" s="216"/>
      <c r="J259" s="213"/>
      <c r="K259" s="213"/>
      <c r="L259" s="217"/>
      <c r="M259" s="218"/>
      <c r="N259" s="219"/>
      <c r="O259" s="219"/>
      <c r="P259" s="219"/>
      <c r="Q259" s="219"/>
      <c r="R259" s="219"/>
      <c r="S259" s="219"/>
      <c r="T259" s="220"/>
      <c r="AT259" s="221" t="s">
        <v>146</v>
      </c>
      <c r="AU259" s="221" t="s">
        <v>81</v>
      </c>
      <c r="AV259" s="13" t="s">
        <v>79</v>
      </c>
      <c r="AW259" s="13" t="s">
        <v>33</v>
      </c>
      <c r="AX259" s="13" t="s">
        <v>72</v>
      </c>
      <c r="AY259" s="221" t="s">
        <v>131</v>
      </c>
    </row>
    <row r="260" spans="2:65" s="12" customFormat="1" ht="11.25">
      <c r="B260" s="198"/>
      <c r="C260" s="199"/>
      <c r="D260" s="194" t="s">
        <v>146</v>
      </c>
      <c r="E260" s="200" t="s">
        <v>19</v>
      </c>
      <c r="F260" s="201" t="s">
        <v>521</v>
      </c>
      <c r="G260" s="199"/>
      <c r="H260" s="202">
        <v>17.600000000000001</v>
      </c>
      <c r="I260" s="203"/>
      <c r="J260" s="199"/>
      <c r="K260" s="199"/>
      <c r="L260" s="204"/>
      <c r="M260" s="205"/>
      <c r="N260" s="206"/>
      <c r="O260" s="206"/>
      <c r="P260" s="206"/>
      <c r="Q260" s="206"/>
      <c r="R260" s="206"/>
      <c r="S260" s="206"/>
      <c r="T260" s="207"/>
      <c r="AT260" s="208" t="s">
        <v>146</v>
      </c>
      <c r="AU260" s="208" t="s">
        <v>81</v>
      </c>
      <c r="AV260" s="12" t="s">
        <v>81</v>
      </c>
      <c r="AW260" s="12" t="s">
        <v>33</v>
      </c>
      <c r="AX260" s="12" t="s">
        <v>72</v>
      </c>
      <c r="AY260" s="208" t="s">
        <v>131</v>
      </c>
    </row>
    <row r="261" spans="2:65" s="1" customFormat="1" ht="16.5" customHeight="1">
      <c r="B261" s="34"/>
      <c r="C261" s="182" t="s">
        <v>522</v>
      </c>
      <c r="D261" s="182" t="s">
        <v>133</v>
      </c>
      <c r="E261" s="183" t="s">
        <v>523</v>
      </c>
      <c r="F261" s="184" t="s">
        <v>524</v>
      </c>
      <c r="G261" s="185" t="s">
        <v>164</v>
      </c>
      <c r="H261" s="186">
        <v>32.9</v>
      </c>
      <c r="I261" s="187"/>
      <c r="J261" s="188">
        <f>ROUND(I261*H261,2)</f>
        <v>0</v>
      </c>
      <c r="K261" s="184" t="s">
        <v>137</v>
      </c>
      <c r="L261" s="38"/>
      <c r="M261" s="189" t="s">
        <v>19</v>
      </c>
      <c r="N261" s="190" t="s">
        <v>43</v>
      </c>
      <c r="O261" s="60"/>
      <c r="P261" s="191">
        <f>O261*H261</f>
        <v>0</v>
      </c>
      <c r="Q261" s="191">
        <v>0</v>
      </c>
      <c r="R261" s="191">
        <f>Q261*H261</f>
        <v>0</v>
      </c>
      <c r="S261" s="191">
        <v>0</v>
      </c>
      <c r="T261" s="192">
        <f>S261*H261</f>
        <v>0</v>
      </c>
      <c r="AR261" s="17" t="s">
        <v>138</v>
      </c>
      <c r="AT261" s="17" t="s">
        <v>133</v>
      </c>
      <c r="AU261" s="17" t="s">
        <v>81</v>
      </c>
      <c r="AY261" s="17" t="s">
        <v>131</v>
      </c>
      <c r="BE261" s="193">
        <f>IF(N261="základní",J261,0)</f>
        <v>0</v>
      </c>
      <c r="BF261" s="193">
        <f>IF(N261="snížená",J261,0)</f>
        <v>0</v>
      </c>
      <c r="BG261" s="193">
        <f>IF(N261="zákl. přenesená",J261,0)</f>
        <v>0</v>
      </c>
      <c r="BH261" s="193">
        <f>IF(N261="sníž. přenesená",J261,0)</f>
        <v>0</v>
      </c>
      <c r="BI261" s="193">
        <f>IF(N261="nulová",J261,0)</f>
        <v>0</v>
      </c>
      <c r="BJ261" s="17" t="s">
        <v>79</v>
      </c>
      <c r="BK261" s="193">
        <f>ROUND(I261*H261,2)</f>
        <v>0</v>
      </c>
      <c r="BL261" s="17" t="s">
        <v>138</v>
      </c>
      <c r="BM261" s="17" t="s">
        <v>525</v>
      </c>
    </row>
    <row r="262" spans="2:65" s="1" customFormat="1" ht="19.5">
      <c r="B262" s="34"/>
      <c r="C262" s="35"/>
      <c r="D262" s="194" t="s">
        <v>140</v>
      </c>
      <c r="E262" s="35"/>
      <c r="F262" s="195" t="s">
        <v>526</v>
      </c>
      <c r="G262" s="35"/>
      <c r="H262" s="35"/>
      <c r="I262" s="112"/>
      <c r="J262" s="35"/>
      <c r="K262" s="35"/>
      <c r="L262" s="38"/>
      <c r="M262" s="196"/>
      <c r="N262" s="60"/>
      <c r="O262" s="60"/>
      <c r="P262" s="60"/>
      <c r="Q262" s="60"/>
      <c r="R262" s="60"/>
      <c r="S262" s="60"/>
      <c r="T262" s="61"/>
      <c r="AT262" s="17" t="s">
        <v>140</v>
      </c>
      <c r="AU262" s="17" t="s">
        <v>81</v>
      </c>
    </row>
    <row r="263" spans="2:65" s="1" customFormat="1" ht="29.25">
      <c r="B263" s="34"/>
      <c r="C263" s="35"/>
      <c r="D263" s="194" t="s">
        <v>142</v>
      </c>
      <c r="E263" s="35"/>
      <c r="F263" s="197" t="s">
        <v>527</v>
      </c>
      <c r="G263" s="35"/>
      <c r="H263" s="35"/>
      <c r="I263" s="112"/>
      <c r="J263" s="35"/>
      <c r="K263" s="35"/>
      <c r="L263" s="38"/>
      <c r="M263" s="196"/>
      <c r="N263" s="60"/>
      <c r="O263" s="60"/>
      <c r="P263" s="60"/>
      <c r="Q263" s="60"/>
      <c r="R263" s="60"/>
      <c r="S263" s="60"/>
      <c r="T263" s="61"/>
      <c r="AT263" s="17" t="s">
        <v>142</v>
      </c>
      <c r="AU263" s="17" t="s">
        <v>81</v>
      </c>
    </row>
    <row r="264" spans="2:65" s="13" customFormat="1" ht="11.25">
      <c r="B264" s="212"/>
      <c r="C264" s="213"/>
      <c r="D264" s="194" t="s">
        <v>146</v>
      </c>
      <c r="E264" s="214" t="s">
        <v>19</v>
      </c>
      <c r="F264" s="215" t="s">
        <v>451</v>
      </c>
      <c r="G264" s="213"/>
      <c r="H264" s="214" t="s">
        <v>19</v>
      </c>
      <c r="I264" s="216"/>
      <c r="J264" s="213"/>
      <c r="K264" s="213"/>
      <c r="L264" s="217"/>
      <c r="M264" s="218"/>
      <c r="N264" s="219"/>
      <c r="O264" s="219"/>
      <c r="P264" s="219"/>
      <c r="Q264" s="219"/>
      <c r="R264" s="219"/>
      <c r="S264" s="219"/>
      <c r="T264" s="220"/>
      <c r="AT264" s="221" t="s">
        <v>146</v>
      </c>
      <c r="AU264" s="221" t="s">
        <v>81</v>
      </c>
      <c r="AV264" s="13" t="s">
        <v>79</v>
      </c>
      <c r="AW264" s="13" t="s">
        <v>33</v>
      </c>
      <c r="AX264" s="13" t="s">
        <v>72</v>
      </c>
      <c r="AY264" s="221" t="s">
        <v>131</v>
      </c>
    </row>
    <row r="265" spans="2:65" s="12" customFormat="1" ht="11.25">
      <c r="B265" s="198"/>
      <c r="C265" s="199"/>
      <c r="D265" s="194" t="s">
        <v>146</v>
      </c>
      <c r="E265" s="200" t="s">
        <v>19</v>
      </c>
      <c r="F265" s="201" t="s">
        <v>528</v>
      </c>
      <c r="G265" s="199"/>
      <c r="H265" s="202">
        <v>32.9</v>
      </c>
      <c r="I265" s="203"/>
      <c r="J265" s="199"/>
      <c r="K265" s="199"/>
      <c r="L265" s="204"/>
      <c r="M265" s="205"/>
      <c r="N265" s="206"/>
      <c r="O265" s="206"/>
      <c r="P265" s="206"/>
      <c r="Q265" s="206"/>
      <c r="R265" s="206"/>
      <c r="S265" s="206"/>
      <c r="T265" s="207"/>
      <c r="AT265" s="208" t="s">
        <v>146</v>
      </c>
      <c r="AU265" s="208" t="s">
        <v>81</v>
      </c>
      <c r="AV265" s="12" t="s">
        <v>81</v>
      </c>
      <c r="AW265" s="12" t="s">
        <v>33</v>
      </c>
      <c r="AX265" s="12" t="s">
        <v>72</v>
      </c>
      <c r="AY265" s="208" t="s">
        <v>131</v>
      </c>
    </row>
    <row r="266" spans="2:65" s="1" customFormat="1" ht="16.5" customHeight="1">
      <c r="B266" s="34"/>
      <c r="C266" s="182" t="s">
        <v>529</v>
      </c>
      <c r="D266" s="182" t="s">
        <v>133</v>
      </c>
      <c r="E266" s="183" t="s">
        <v>530</v>
      </c>
      <c r="F266" s="184" t="s">
        <v>531</v>
      </c>
      <c r="G266" s="185" t="s">
        <v>164</v>
      </c>
      <c r="H266" s="186">
        <v>-0.4</v>
      </c>
      <c r="I266" s="187"/>
      <c r="J266" s="188">
        <f>ROUND(I266*H266,2)</f>
        <v>0</v>
      </c>
      <c r="K266" s="184" t="s">
        <v>137</v>
      </c>
      <c r="L266" s="38"/>
      <c r="M266" s="189" t="s">
        <v>19</v>
      </c>
      <c r="N266" s="190" t="s">
        <v>43</v>
      </c>
      <c r="O266" s="60"/>
      <c r="P266" s="191">
        <f>O266*H266</f>
        <v>0</v>
      </c>
      <c r="Q266" s="191">
        <v>0</v>
      </c>
      <c r="R266" s="191">
        <f>Q266*H266</f>
        <v>0</v>
      </c>
      <c r="S266" s="191">
        <v>0</v>
      </c>
      <c r="T266" s="192">
        <f>S266*H266</f>
        <v>0</v>
      </c>
      <c r="AR266" s="17" t="s">
        <v>138</v>
      </c>
      <c r="AT266" s="17" t="s">
        <v>133</v>
      </c>
      <c r="AU266" s="17" t="s">
        <v>81</v>
      </c>
      <c r="AY266" s="17" t="s">
        <v>131</v>
      </c>
      <c r="BE266" s="193">
        <f>IF(N266="základní",J266,0)</f>
        <v>0</v>
      </c>
      <c r="BF266" s="193">
        <f>IF(N266="snížená",J266,0)</f>
        <v>0</v>
      </c>
      <c r="BG266" s="193">
        <f>IF(N266="zákl. přenesená",J266,0)</f>
        <v>0</v>
      </c>
      <c r="BH266" s="193">
        <f>IF(N266="sníž. přenesená",J266,0)</f>
        <v>0</v>
      </c>
      <c r="BI266" s="193">
        <f>IF(N266="nulová",J266,0)</f>
        <v>0</v>
      </c>
      <c r="BJ266" s="17" t="s">
        <v>79</v>
      </c>
      <c r="BK266" s="193">
        <f>ROUND(I266*H266,2)</f>
        <v>0</v>
      </c>
      <c r="BL266" s="17" t="s">
        <v>138</v>
      </c>
      <c r="BM266" s="17" t="s">
        <v>532</v>
      </c>
    </row>
    <row r="267" spans="2:65" s="1" customFormat="1" ht="11.25">
      <c r="B267" s="34"/>
      <c r="C267" s="35"/>
      <c r="D267" s="194" t="s">
        <v>140</v>
      </c>
      <c r="E267" s="35"/>
      <c r="F267" s="195" t="s">
        <v>533</v>
      </c>
      <c r="G267" s="35"/>
      <c r="H267" s="35"/>
      <c r="I267" s="112"/>
      <c r="J267" s="35"/>
      <c r="K267" s="35"/>
      <c r="L267" s="38"/>
      <c r="M267" s="196"/>
      <c r="N267" s="60"/>
      <c r="O267" s="60"/>
      <c r="P267" s="60"/>
      <c r="Q267" s="60"/>
      <c r="R267" s="60"/>
      <c r="S267" s="60"/>
      <c r="T267" s="61"/>
      <c r="AT267" s="17" t="s">
        <v>140</v>
      </c>
      <c r="AU267" s="17" t="s">
        <v>81</v>
      </c>
    </row>
    <row r="268" spans="2:65" s="1" customFormat="1" ht="68.25">
      <c r="B268" s="34"/>
      <c r="C268" s="35"/>
      <c r="D268" s="194" t="s">
        <v>142</v>
      </c>
      <c r="E268" s="35"/>
      <c r="F268" s="197" t="s">
        <v>534</v>
      </c>
      <c r="G268" s="35"/>
      <c r="H268" s="35"/>
      <c r="I268" s="112"/>
      <c r="J268" s="35"/>
      <c r="K268" s="35"/>
      <c r="L268" s="38"/>
      <c r="M268" s="196"/>
      <c r="N268" s="60"/>
      <c r="O268" s="60"/>
      <c r="P268" s="60"/>
      <c r="Q268" s="60"/>
      <c r="R268" s="60"/>
      <c r="S268" s="60"/>
      <c r="T268" s="61"/>
      <c r="AT268" s="17" t="s">
        <v>142</v>
      </c>
      <c r="AU268" s="17" t="s">
        <v>81</v>
      </c>
    </row>
    <row r="269" spans="2:65" s="13" customFormat="1" ht="11.25">
      <c r="B269" s="212"/>
      <c r="C269" s="213"/>
      <c r="D269" s="194" t="s">
        <v>146</v>
      </c>
      <c r="E269" s="214" t="s">
        <v>19</v>
      </c>
      <c r="F269" s="215" t="s">
        <v>535</v>
      </c>
      <c r="G269" s="213"/>
      <c r="H269" s="214" t="s">
        <v>19</v>
      </c>
      <c r="I269" s="216"/>
      <c r="J269" s="213"/>
      <c r="K269" s="213"/>
      <c r="L269" s="217"/>
      <c r="M269" s="218"/>
      <c r="N269" s="219"/>
      <c r="O269" s="219"/>
      <c r="P269" s="219"/>
      <c r="Q269" s="219"/>
      <c r="R269" s="219"/>
      <c r="S269" s="219"/>
      <c r="T269" s="220"/>
      <c r="AT269" s="221" t="s">
        <v>146</v>
      </c>
      <c r="AU269" s="221" t="s">
        <v>81</v>
      </c>
      <c r="AV269" s="13" t="s">
        <v>79</v>
      </c>
      <c r="AW269" s="13" t="s">
        <v>33</v>
      </c>
      <c r="AX269" s="13" t="s">
        <v>72</v>
      </c>
      <c r="AY269" s="221" t="s">
        <v>131</v>
      </c>
    </row>
    <row r="270" spans="2:65" s="12" customFormat="1" ht="11.25">
      <c r="B270" s="198"/>
      <c r="C270" s="199"/>
      <c r="D270" s="194" t="s">
        <v>146</v>
      </c>
      <c r="E270" s="200" t="s">
        <v>19</v>
      </c>
      <c r="F270" s="201" t="s">
        <v>536</v>
      </c>
      <c r="G270" s="199"/>
      <c r="H270" s="202">
        <v>-0.4</v>
      </c>
      <c r="I270" s="203"/>
      <c r="J270" s="199"/>
      <c r="K270" s="199"/>
      <c r="L270" s="204"/>
      <c r="M270" s="205"/>
      <c r="N270" s="206"/>
      <c r="O270" s="206"/>
      <c r="P270" s="206"/>
      <c r="Q270" s="206"/>
      <c r="R270" s="206"/>
      <c r="S270" s="206"/>
      <c r="T270" s="207"/>
      <c r="AT270" s="208" t="s">
        <v>146</v>
      </c>
      <c r="AU270" s="208" t="s">
        <v>81</v>
      </c>
      <c r="AV270" s="12" t="s">
        <v>81</v>
      </c>
      <c r="AW270" s="12" t="s">
        <v>33</v>
      </c>
      <c r="AX270" s="12" t="s">
        <v>72</v>
      </c>
      <c r="AY270" s="208" t="s">
        <v>131</v>
      </c>
    </row>
    <row r="271" spans="2:65" s="1" customFormat="1" ht="16.5" customHeight="1">
      <c r="B271" s="34"/>
      <c r="C271" s="182" t="s">
        <v>537</v>
      </c>
      <c r="D271" s="182" t="s">
        <v>133</v>
      </c>
      <c r="E271" s="183" t="s">
        <v>538</v>
      </c>
      <c r="F271" s="184" t="s">
        <v>539</v>
      </c>
      <c r="G271" s="185" t="s">
        <v>164</v>
      </c>
      <c r="H271" s="186">
        <v>-37.700000000000003</v>
      </c>
      <c r="I271" s="187"/>
      <c r="J271" s="188">
        <f>ROUND(I271*H271,2)</f>
        <v>0</v>
      </c>
      <c r="K271" s="184" t="s">
        <v>137</v>
      </c>
      <c r="L271" s="38"/>
      <c r="M271" s="189" t="s">
        <v>19</v>
      </c>
      <c r="N271" s="190" t="s">
        <v>43</v>
      </c>
      <c r="O271" s="60"/>
      <c r="P271" s="191">
        <f>O271*H271</f>
        <v>0</v>
      </c>
      <c r="Q271" s="191">
        <v>8.4250000000000005E-2</v>
      </c>
      <c r="R271" s="191">
        <f>Q271*H271</f>
        <v>-3.1762250000000005</v>
      </c>
      <c r="S271" s="191">
        <v>0</v>
      </c>
      <c r="T271" s="192">
        <f>S271*H271</f>
        <v>0</v>
      </c>
      <c r="AR271" s="17" t="s">
        <v>138</v>
      </c>
      <c r="AT271" s="17" t="s">
        <v>133</v>
      </c>
      <c r="AU271" s="17" t="s">
        <v>81</v>
      </c>
      <c r="AY271" s="17" t="s">
        <v>131</v>
      </c>
      <c r="BE271" s="193">
        <f>IF(N271="základní",J271,0)</f>
        <v>0</v>
      </c>
      <c r="BF271" s="193">
        <f>IF(N271="snížená",J271,0)</f>
        <v>0</v>
      </c>
      <c r="BG271" s="193">
        <f>IF(N271="zákl. přenesená",J271,0)</f>
        <v>0</v>
      </c>
      <c r="BH271" s="193">
        <f>IF(N271="sníž. přenesená",J271,0)</f>
        <v>0</v>
      </c>
      <c r="BI271" s="193">
        <f>IF(N271="nulová",J271,0)</f>
        <v>0</v>
      </c>
      <c r="BJ271" s="17" t="s">
        <v>79</v>
      </c>
      <c r="BK271" s="193">
        <f>ROUND(I271*H271,2)</f>
        <v>0</v>
      </c>
      <c r="BL271" s="17" t="s">
        <v>138</v>
      </c>
      <c r="BM271" s="17" t="s">
        <v>540</v>
      </c>
    </row>
    <row r="272" spans="2:65" s="1" customFormat="1" ht="29.25">
      <c r="B272" s="34"/>
      <c r="C272" s="35"/>
      <c r="D272" s="194" t="s">
        <v>140</v>
      </c>
      <c r="E272" s="35"/>
      <c r="F272" s="195" t="s">
        <v>541</v>
      </c>
      <c r="G272" s="35"/>
      <c r="H272" s="35"/>
      <c r="I272" s="112"/>
      <c r="J272" s="35"/>
      <c r="K272" s="35"/>
      <c r="L272" s="38"/>
      <c r="M272" s="196"/>
      <c r="N272" s="60"/>
      <c r="O272" s="60"/>
      <c r="P272" s="60"/>
      <c r="Q272" s="60"/>
      <c r="R272" s="60"/>
      <c r="S272" s="60"/>
      <c r="T272" s="61"/>
      <c r="AT272" s="17" t="s">
        <v>140</v>
      </c>
      <c r="AU272" s="17" t="s">
        <v>81</v>
      </c>
    </row>
    <row r="273" spans="2:65" s="1" customFormat="1" ht="107.25">
      <c r="B273" s="34"/>
      <c r="C273" s="35"/>
      <c r="D273" s="194" t="s">
        <v>142</v>
      </c>
      <c r="E273" s="35"/>
      <c r="F273" s="197" t="s">
        <v>542</v>
      </c>
      <c r="G273" s="35"/>
      <c r="H273" s="35"/>
      <c r="I273" s="112"/>
      <c r="J273" s="35"/>
      <c r="K273" s="35"/>
      <c r="L273" s="38"/>
      <c r="M273" s="196"/>
      <c r="N273" s="60"/>
      <c r="O273" s="60"/>
      <c r="P273" s="60"/>
      <c r="Q273" s="60"/>
      <c r="R273" s="60"/>
      <c r="S273" s="60"/>
      <c r="T273" s="61"/>
      <c r="AT273" s="17" t="s">
        <v>142</v>
      </c>
      <c r="AU273" s="17" t="s">
        <v>81</v>
      </c>
    </row>
    <row r="274" spans="2:65" s="13" customFormat="1" ht="11.25">
      <c r="B274" s="212"/>
      <c r="C274" s="213"/>
      <c r="D274" s="194" t="s">
        <v>146</v>
      </c>
      <c r="E274" s="214" t="s">
        <v>19</v>
      </c>
      <c r="F274" s="215" t="s">
        <v>435</v>
      </c>
      <c r="G274" s="213"/>
      <c r="H274" s="214" t="s">
        <v>19</v>
      </c>
      <c r="I274" s="216"/>
      <c r="J274" s="213"/>
      <c r="K274" s="213"/>
      <c r="L274" s="217"/>
      <c r="M274" s="218"/>
      <c r="N274" s="219"/>
      <c r="O274" s="219"/>
      <c r="P274" s="219"/>
      <c r="Q274" s="219"/>
      <c r="R274" s="219"/>
      <c r="S274" s="219"/>
      <c r="T274" s="220"/>
      <c r="AT274" s="221" t="s">
        <v>146</v>
      </c>
      <c r="AU274" s="221" t="s">
        <v>81</v>
      </c>
      <c r="AV274" s="13" t="s">
        <v>79</v>
      </c>
      <c r="AW274" s="13" t="s">
        <v>33</v>
      </c>
      <c r="AX274" s="13" t="s">
        <v>72</v>
      </c>
      <c r="AY274" s="221" t="s">
        <v>131</v>
      </c>
    </row>
    <row r="275" spans="2:65" s="12" customFormat="1" ht="11.25">
      <c r="B275" s="198"/>
      <c r="C275" s="199"/>
      <c r="D275" s="194" t="s">
        <v>146</v>
      </c>
      <c r="E275" s="200" t="s">
        <v>19</v>
      </c>
      <c r="F275" s="201" t="s">
        <v>543</v>
      </c>
      <c r="G275" s="199"/>
      <c r="H275" s="202">
        <v>-36.299999999999997</v>
      </c>
      <c r="I275" s="203"/>
      <c r="J275" s="199"/>
      <c r="K275" s="199"/>
      <c r="L275" s="204"/>
      <c r="M275" s="205"/>
      <c r="N275" s="206"/>
      <c r="O275" s="206"/>
      <c r="P275" s="206"/>
      <c r="Q275" s="206"/>
      <c r="R275" s="206"/>
      <c r="S275" s="206"/>
      <c r="T275" s="207"/>
      <c r="AT275" s="208" t="s">
        <v>146</v>
      </c>
      <c r="AU275" s="208" t="s">
        <v>81</v>
      </c>
      <c r="AV275" s="12" t="s">
        <v>81</v>
      </c>
      <c r="AW275" s="12" t="s">
        <v>33</v>
      </c>
      <c r="AX275" s="12" t="s">
        <v>72</v>
      </c>
      <c r="AY275" s="208" t="s">
        <v>131</v>
      </c>
    </row>
    <row r="276" spans="2:65" s="13" customFormat="1" ht="11.25">
      <c r="B276" s="212"/>
      <c r="C276" s="213"/>
      <c r="D276" s="194" t="s">
        <v>146</v>
      </c>
      <c r="E276" s="214" t="s">
        <v>19</v>
      </c>
      <c r="F276" s="215" t="s">
        <v>437</v>
      </c>
      <c r="G276" s="213"/>
      <c r="H276" s="214" t="s">
        <v>19</v>
      </c>
      <c r="I276" s="216"/>
      <c r="J276" s="213"/>
      <c r="K276" s="213"/>
      <c r="L276" s="217"/>
      <c r="M276" s="218"/>
      <c r="N276" s="219"/>
      <c r="O276" s="219"/>
      <c r="P276" s="219"/>
      <c r="Q276" s="219"/>
      <c r="R276" s="219"/>
      <c r="S276" s="219"/>
      <c r="T276" s="220"/>
      <c r="AT276" s="221" t="s">
        <v>146</v>
      </c>
      <c r="AU276" s="221" t="s">
        <v>81</v>
      </c>
      <c r="AV276" s="13" t="s">
        <v>79</v>
      </c>
      <c r="AW276" s="13" t="s">
        <v>33</v>
      </c>
      <c r="AX276" s="13" t="s">
        <v>72</v>
      </c>
      <c r="AY276" s="221" t="s">
        <v>131</v>
      </c>
    </row>
    <row r="277" spans="2:65" s="12" customFormat="1" ht="11.25">
      <c r="B277" s="198"/>
      <c r="C277" s="199"/>
      <c r="D277" s="194" t="s">
        <v>146</v>
      </c>
      <c r="E277" s="200" t="s">
        <v>19</v>
      </c>
      <c r="F277" s="201" t="s">
        <v>544</v>
      </c>
      <c r="G277" s="199"/>
      <c r="H277" s="202">
        <v>-1.4</v>
      </c>
      <c r="I277" s="203"/>
      <c r="J277" s="199"/>
      <c r="K277" s="199"/>
      <c r="L277" s="204"/>
      <c r="M277" s="205"/>
      <c r="N277" s="206"/>
      <c r="O277" s="206"/>
      <c r="P277" s="206"/>
      <c r="Q277" s="206"/>
      <c r="R277" s="206"/>
      <c r="S277" s="206"/>
      <c r="T277" s="207"/>
      <c r="AT277" s="208" t="s">
        <v>146</v>
      </c>
      <c r="AU277" s="208" t="s">
        <v>81</v>
      </c>
      <c r="AV277" s="12" t="s">
        <v>81</v>
      </c>
      <c r="AW277" s="12" t="s">
        <v>33</v>
      </c>
      <c r="AX277" s="12" t="s">
        <v>72</v>
      </c>
      <c r="AY277" s="208" t="s">
        <v>131</v>
      </c>
    </row>
    <row r="278" spans="2:65" s="1" customFormat="1" ht="16.5" customHeight="1">
      <c r="B278" s="34"/>
      <c r="C278" s="222" t="s">
        <v>545</v>
      </c>
      <c r="D278" s="222" t="s">
        <v>372</v>
      </c>
      <c r="E278" s="223" t="s">
        <v>546</v>
      </c>
      <c r="F278" s="224" t="s">
        <v>547</v>
      </c>
      <c r="G278" s="225" t="s">
        <v>164</v>
      </c>
      <c r="H278" s="226">
        <v>-37.389000000000003</v>
      </c>
      <c r="I278" s="227"/>
      <c r="J278" s="228">
        <f>ROUND(I278*H278,2)</f>
        <v>0</v>
      </c>
      <c r="K278" s="224" t="s">
        <v>137</v>
      </c>
      <c r="L278" s="229"/>
      <c r="M278" s="230" t="s">
        <v>19</v>
      </c>
      <c r="N278" s="231" t="s">
        <v>43</v>
      </c>
      <c r="O278" s="60"/>
      <c r="P278" s="191">
        <f>O278*H278</f>
        <v>0</v>
      </c>
      <c r="Q278" s="191">
        <v>0.13100000000000001</v>
      </c>
      <c r="R278" s="191">
        <f>Q278*H278</f>
        <v>-4.8979590000000002</v>
      </c>
      <c r="S278" s="191">
        <v>0</v>
      </c>
      <c r="T278" s="192">
        <f>S278*H278</f>
        <v>0</v>
      </c>
      <c r="AR278" s="17" t="s">
        <v>193</v>
      </c>
      <c r="AT278" s="17" t="s">
        <v>372</v>
      </c>
      <c r="AU278" s="17" t="s">
        <v>81</v>
      </c>
      <c r="AY278" s="17" t="s">
        <v>131</v>
      </c>
      <c r="BE278" s="193">
        <f>IF(N278="základní",J278,0)</f>
        <v>0</v>
      </c>
      <c r="BF278" s="193">
        <f>IF(N278="snížená",J278,0)</f>
        <v>0</v>
      </c>
      <c r="BG278" s="193">
        <f>IF(N278="zákl. přenesená",J278,0)</f>
        <v>0</v>
      </c>
      <c r="BH278" s="193">
        <f>IF(N278="sníž. přenesená",J278,0)</f>
        <v>0</v>
      </c>
      <c r="BI278" s="193">
        <f>IF(N278="nulová",J278,0)</f>
        <v>0</v>
      </c>
      <c r="BJ278" s="17" t="s">
        <v>79</v>
      </c>
      <c r="BK278" s="193">
        <f>ROUND(I278*H278,2)</f>
        <v>0</v>
      </c>
      <c r="BL278" s="17" t="s">
        <v>138</v>
      </c>
      <c r="BM278" s="17" t="s">
        <v>548</v>
      </c>
    </row>
    <row r="279" spans="2:65" s="1" customFormat="1" ht="11.25">
      <c r="B279" s="34"/>
      <c r="C279" s="35"/>
      <c r="D279" s="194" t="s">
        <v>140</v>
      </c>
      <c r="E279" s="35"/>
      <c r="F279" s="195" t="s">
        <v>547</v>
      </c>
      <c r="G279" s="35"/>
      <c r="H279" s="35"/>
      <c r="I279" s="112"/>
      <c r="J279" s="35"/>
      <c r="K279" s="35"/>
      <c r="L279" s="38"/>
      <c r="M279" s="196"/>
      <c r="N279" s="60"/>
      <c r="O279" s="60"/>
      <c r="P279" s="60"/>
      <c r="Q279" s="60"/>
      <c r="R279" s="60"/>
      <c r="S279" s="60"/>
      <c r="T279" s="61"/>
      <c r="AT279" s="17" t="s">
        <v>140</v>
      </c>
      <c r="AU279" s="17" t="s">
        <v>81</v>
      </c>
    </row>
    <row r="280" spans="2:65" s="13" customFormat="1" ht="11.25">
      <c r="B280" s="212"/>
      <c r="C280" s="213"/>
      <c r="D280" s="194" t="s">
        <v>146</v>
      </c>
      <c r="E280" s="214" t="s">
        <v>19</v>
      </c>
      <c r="F280" s="215" t="s">
        <v>435</v>
      </c>
      <c r="G280" s="213"/>
      <c r="H280" s="214" t="s">
        <v>19</v>
      </c>
      <c r="I280" s="216"/>
      <c r="J280" s="213"/>
      <c r="K280" s="213"/>
      <c r="L280" s="217"/>
      <c r="M280" s="218"/>
      <c r="N280" s="219"/>
      <c r="O280" s="219"/>
      <c r="P280" s="219"/>
      <c r="Q280" s="219"/>
      <c r="R280" s="219"/>
      <c r="S280" s="219"/>
      <c r="T280" s="220"/>
      <c r="AT280" s="221" t="s">
        <v>146</v>
      </c>
      <c r="AU280" s="221" t="s">
        <v>81</v>
      </c>
      <c r="AV280" s="13" t="s">
        <v>79</v>
      </c>
      <c r="AW280" s="13" t="s">
        <v>33</v>
      </c>
      <c r="AX280" s="13" t="s">
        <v>72</v>
      </c>
      <c r="AY280" s="221" t="s">
        <v>131</v>
      </c>
    </row>
    <row r="281" spans="2:65" s="12" customFormat="1" ht="11.25">
      <c r="B281" s="198"/>
      <c r="C281" s="199"/>
      <c r="D281" s="194" t="s">
        <v>146</v>
      </c>
      <c r="E281" s="200" t="s">
        <v>19</v>
      </c>
      <c r="F281" s="201" t="s">
        <v>549</v>
      </c>
      <c r="G281" s="199"/>
      <c r="H281" s="202">
        <v>-37.389000000000003</v>
      </c>
      <c r="I281" s="203"/>
      <c r="J281" s="199"/>
      <c r="K281" s="199"/>
      <c r="L281" s="204"/>
      <c r="M281" s="205"/>
      <c r="N281" s="206"/>
      <c r="O281" s="206"/>
      <c r="P281" s="206"/>
      <c r="Q281" s="206"/>
      <c r="R281" s="206"/>
      <c r="S281" s="206"/>
      <c r="T281" s="207"/>
      <c r="AT281" s="208" t="s">
        <v>146</v>
      </c>
      <c r="AU281" s="208" t="s">
        <v>81</v>
      </c>
      <c r="AV281" s="12" t="s">
        <v>81</v>
      </c>
      <c r="AW281" s="12" t="s">
        <v>33</v>
      </c>
      <c r="AX281" s="12" t="s">
        <v>72</v>
      </c>
      <c r="AY281" s="208" t="s">
        <v>131</v>
      </c>
    </row>
    <row r="282" spans="2:65" s="1" customFormat="1" ht="16.5" customHeight="1">
      <c r="B282" s="34"/>
      <c r="C282" s="222" t="s">
        <v>550</v>
      </c>
      <c r="D282" s="222" t="s">
        <v>372</v>
      </c>
      <c r="E282" s="223" t="s">
        <v>551</v>
      </c>
      <c r="F282" s="224" t="s">
        <v>552</v>
      </c>
      <c r="G282" s="225" t="s">
        <v>164</v>
      </c>
      <c r="H282" s="226">
        <v>-1.4419999999999999</v>
      </c>
      <c r="I282" s="227"/>
      <c r="J282" s="228">
        <f>ROUND(I282*H282,2)</f>
        <v>0</v>
      </c>
      <c r="K282" s="224" t="s">
        <v>137</v>
      </c>
      <c r="L282" s="229"/>
      <c r="M282" s="230" t="s">
        <v>19</v>
      </c>
      <c r="N282" s="231" t="s">
        <v>43</v>
      </c>
      <c r="O282" s="60"/>
      <c r="P282" s="191">
        <f>O282*H282</f>
        <v>0</v>
      </c>
      <c r="Q282" s="191">
        <v>0.13100000000000001</v>
      </c>
      <c r="R282" s="191">
        <f>Q282*H282</f>
        <v>-0.18890200000000001</v>
      </c>
      <c r="S282" s="191">
        <v>0</v>
      </c>
      <c r="T282" s="192">
        <f>S282*H282</f>
        <v>0</v>
      </c>
      <c r="AR282" s="17" t="s">
        <v>193</v>
      </c>
      <c r="AT282" s="17" t="s">
        <v>372</v>
      </c>
      <c r="AU282" s="17" t="s">
        <v>81</v>
      </c>
      <c r="AY282" s="17" t="s">
        <v>131</v>
      </c>
      <c r="BE282" s="193">
        <f>IF(N282="základní",J282,0)</f>
        <v>0</v>
      </c>
      <c r="BF282" s="193">
        <f>IF(N282="snížená",J282,0)</f>
        <v>0</v>
      </c>
      <c r="BG282" s="193">
        <f>IF(N282="zákl. přenesená",J282,0)</f>
        <v>0</v>
      </c>
      <c r="BH282" s="193">
        <f>IF(N282="sníž. přenesená",J282,0)</f>
        <v>0</v>
      </c>
      <c r="BI282" s="193">
        <f>IF(N282="nulová",J282,0)</f>
        <v>0</v>
      </c>
      <c r="BJ282" s="17" t="s">
        <v>79</v>
      </c>
      <c r="BK282" s="193">
        <f>ROUND(I282*H282,2)</f>
        <v>0</v>
      </c>
      <c r="BL282" s="17" t="s">
        <v>138</v>
      </c>
      <c r="BM282" s="17" t="s">
        <v>553</v>
      </c>
    </row>
    <row r="283" spans="2:65" s="1" customFormat="1" ht="11.25">
      <c r="B283" s="34"/>
      <c r="C283" s="35"/>
      <c r="D283" s="194" t="s">
        <v>140</v>
      </c>
      <c r="E283" s="35"/>
      <c r="F283" s="195" t="s">
        <v>552</v>
      </c>
      <c r="G283" s="35"/>
      <c r="H283" s="35"/>
      <c r="I283" s="112"/>
      <c r="J283" s="35"/>
      <c r="K283" s="35"/>
      <c r="L283" s="38"/>
      <c r="M283" s="196"/>
      <c r="N283" s="60"/>
      <c r="O283" s="60"/>
      <c r="P283" s="60"/>
      <c r="Q283" s="60"/>
      <c r="R283" s="60"/>
      <c r="S283" s="60"/>
      <c r="T283" s="61"/>
      <c r="AT283" s="17" t="s">
        <v>140</v>
      </c>
      <c r="AU283" s="17" t="s">
        <v>81</v>
      </c>
    </row>
    <row r="284" spans="2:65" s="13" customFormat="1" ht="11.25">
      <c r="B284" s="212"/>
      <c r="C284" s="213"/>
      <c r="D284" s="194" t="s">
        <v>146</v>
      </c>
      <c r="E284" s="214" t="s">
        <v>19</v>
      </c>
      <c r="F284" s="215" t="s">
        <v>437</v>
      </c>
      <c r="G284" s="213"/>
      <c r="H284" s="214" t="s">
        <v>19</v>
      </c>
      <c r="I284" s="216"/>
      <c r="J284" s="213"/>
      <c r="K284" s="213"/>
      <c r="L284" s="217"/>
      <c r="M284" s="218"/>
      <c r="N284" s="219"/>
      <c r="O284" s="219"/>
      <c r="P284" s="219"/>
      <c r="Q284" s="219"/>
      <c r="R284" s="219"/>
      <c r="S284" s="219"/>
      <c r="T284" s="220"/>
      <c r="AT284" s="221" t="s">
        <v>146</v>
      </c>
      <c r="AU284" s="221" t="s">
        <v>81</v>
      </c>
      <c r="AV284" s="13" t="s">
        <v>79</v>
      </c>
      <c r="AW284" s="13" t="s">
        <v>33</v>
      </c>
      <c r="AX284" s="13" t="s">
        <v>72</v>
      </c>
      <c r="AY284" s="221" t="s">
        <v>131</v>
      </c>
    </row>
    <row r="285" spans="2:65" s="12" customFormat="1" ht="22.5">
      <c r="B285" s="198"/>
      <c r="C285" s="199"/>
      <c r="D285" s="194" t="s">
        <v>146</v>
      </c>
      <c r="E285" s="200" t="s">
        <v>19</v>
      </c>
      <c r="F285" s="201" t="s">
        <v>554</v>
      </c>
      <c r="G285" s="199"/>
      <c r="H285" s="202">
        <v>-1.4419999999999999</v>
      </c>
      <c r="I285" s="203"/>
      <c r="J285" s="199"/>
      <c r="K285" s="199"/>
      <c r="L285" s="204"/>
      <c r="M285" s="205"/>
      <c r="N285" s="206"/>
      <c r="O285" s="206"/>
      <c r="P285" s="206"/>
      <c r="Q285" s="206"/>
      <c r="R285" s="206"/>
      <c r="S285" s="206"/>
      <c r="T285" s="207"/>
      <c r="AT285" s="208" t="s">
        <v>146</v>
      </c>
      <c r="AU285" s="208" t="s">
        <v>81</v>
      </c>
      <c r="AV285" s="12" t="s">
        <v>81</v>
      </c>
      <c r="AW285" s="12" t="s">
        <v>33</v>
      </c>
      <c r="AX285" s="12" t="s">
        <v>72</v>
      </c>
      <c r="AY285" s="208" t="s">
        <v>131</v>
      </c>
    </row>
    <row r="286" spans="2:65" s="1" customFormat="1" ht="16.5" customHeight="1">
      <c r="B286" s="34"/>
      <c r="C286" s="182" t="s">
        <v>555</v>
      </c>
      <c r="D286" s="182" t="s">
        <v>133</v>
      </c>
      <c r="E286" s="183" t="s">
        <v>556</v>
      </c>
      <c r="F286" s="184" t="s">
        <v>557</v>
      </c>
      <c r="G286" s="185" t="s">
        <v>164</v>
      </c>
      <c r="H286" s="186">
        <v>2.1</v>
      </c>
      <c r="I286" s="187"/>
      <c r="J286" s="188">
        <f>ROUND(I286*H286,2)</f>
        <v>0</v>
      </c>
      <c r="K286" s="184" t="s">
        <v>137</v>
      </c>
      <c r="L286" s="38"/>
      <c r="M286" s="189" t="s">
        <v>19</v>
      </c>
      <c r="N286" s="190" t="s">
        <v>43</v>
      </c>
      <c r="O286" s="60"/>
      <c r="P286" s="191">
        <f>O286*H286</f>
        <v>0</v>
      </c>
      <c r="Q286" s="191">
        <v>8.4250000000000005E-2</v>
      </c>
      <c r="R286" s="191">
        <f>Q286*H286</f>
        <v>0.17692500000000003</v>
      </c>
      <c r="S286" s="191">
        <v>0</v>
      </c>
      <c r="T286" s="192">
        <f>S286*H286</f>
        <v>0</v>
      </c>
      <c r="AR286" s="17" t="s">
        <v>138</v>
      </c>
      <c r="AT286" s="17" t="s">
        <v>133</v>
      </c>
      <c r="AU286" s="17" t="s">
        <v>81</v>
      </c>
      <c r="AY286" s="17" t="s">
        <v>131</v>
      </c>
      <c r="BE286" s="193">
        <f>IF(N286="základní",J286,0)</f>
        <v>0</v>
      </c>
      <c r="BF286" s="193">
        <f>IF(N286="snížená",J286,0)</f>
        <v>0</v>
      </c>
      <c r="BG286" s="193">
        <f>IF(N286="zákl. přenesená",J286,0)</f>
        <v>0</v>
      </c>
      <c r="BH286" s="193">
        <f>IF(N286="sníž. přenesená",J286,0)</f>
        <v>0</v>
      </c>
      <c r="BI286" s="193">
        <f>IF(N286="nulová",J286,0)</f>
        <v>0</v>
      </c>
      <c r="BJ286" s="17" t="s">
        <v>79</v>
      </c>
      <c r="BK286" s="193">
        <f>ROUND(I286*H286,2)</f>
        <v>0</v>
      </c>
      <c r="BL286" s="17" t="s">
        <v>138</v>
      </c>
      <c r="BM286" s="17" t="s">
        <v>558</v>
      </c>
    </row>
    <row r="287" spans="2:65" s="1" customFormat="1" ht="29.25">
      <c r="B287" s="34"/>
      <c r="C287" s="35"/>
      <c r="D287" s="194" t="s">
        <v>140</v>
      </c>
      <c r="E287" s="35"/>
      <c r="F287" s="195" t="s">
        <v>559</v>
      </c>
      <c r="G287" s="35"/>
      <c r="H287" s="35"/>
      <c r="I287" s="112"/>
      <c r="J287" s="35"/>
      <c r="K287" s="35"/>
      <c r="L287" s="38"/>
      <c r="M287" s="196"/>
      <c r="N287" s="60"/>
      <c r="O287" s="60"/>
      <c r="P287" s="60"/>
      <c r="Q287" s="60"/>
      <c r="R287" s="60"/>
      <c r="S287" s="60"/>
      <c r="T287" s="61"/>
      <c r="AT287" s="17" t="s">
        <v>140</v>
      </c>
      <c r="AU287" s="17" t="s">
        <v>81</v>
      </c>
    </row>
    <row r="288" spans="2:65" s="1" customFormat="1" ht="107.25">
      <c r="B288" s="34"/>
      <c r="C288" s="35"/>
      <c r="D288" s="194" t="s">
        <v>142</v>
      </c>
      <c r="E288" s="35"/>
      <c r="F288" s="197" t="s">
        <v>542</v>
      </c>
      <c r="G288" s="35"/>
      <c r="H288" s="35"/>
      <c r="I288" s="112"/>
      <c r="J288" s="35"/>
      <c r="K288" s="35"/>
      <c r="L288" s="38"/>
      <c r="M288" s="196"/>
      <c r="N288" s="60"/>
      <c r="O288" s="60"/>
      <c r="P288" s="60"/>
      <c r="Q288" s="60"/>
      <c r="R288" s="60"/>
      <c r="S288" s="60"/>
      <c r="T288" s="61"/>
      <c r="AT288" s="17" t="s">
        <v>142</v>
      </c>
      <c r="AU288" s="17" t="s">
        <v>81</v>
      </c>
    </row>
    <row r="289" spans="2:65" s="13" customFormat="1" ht="11.25">
      <c r="B289" s="212"/>
      <c r="C289" s="213"/>
      <c r="D289" s="194" t="s">
        <v>146</v>
      </c>
      <c r="E289" s="214" t="s">
        <v>19</v>
      </c>
      <c r="F289" s="215" t="s">
        <v>432</v>
      </c>
      <c r="G289" s="213"/>
      <c r="H289" s="214" t="s">
        <v>19</v>
      </c>
      <c r="I289" s="216"/>
      <c r="J289" s="213"/>
      <c r="K289" s="213"/>
      <c r="L289" s="217"/>
      <c r="M289" s="218"/>
      <c r="N289" s="219"/>
      <c r="O289" s="219"/>
      <c r="P289" s="219"/>
      <c r="Q289" s="219"/>
      <c r="R289" s="219"/>
      <c r="S289" s="219"/>
      <c r="T289" s="220"/>
      <c r="AT289" s="221" t="s">
        <v>146</v>
      </c>
      <c r="AU289" s="221" t="s">
        <v>81</v>
      </c>
      <c r="AV289" s="13" t="s">
        <v>79</v>
      </c>
      <c r="AW289" s="13" t="s">
        <v>33</v>
      </c>
      <c r="AX289" s="13" t="s">
        <v>72</v>
      </c>
      <c r="AY289" s="221" t="s">
        <v>131</v>
      </c>
    </row>
    <row r="290" spans="2:65" s="12" customFormat="1" ht="11.25">
      <c r="B290" s="198"/>
      <c r="C290" s="199"/>
      <c r="D290" s="194" t="s">
        <v>146</v>
      </c>
      <c r="E290" s="200" t="s">
        <v>19</v>
      </c>
      <c r="F290" s="201" t="s">
        <v>560</v>
      </c>
      <c r="G290" s="199"/>
      <c r="H290" s="202">
        <v>2.1</v>
      </c>
      <c r="I290" s="203"/>
      <c r="J290" s="199"/>
      <c r="K290" s="199"/>
      <c r="L290" s="204"/>
      <c r="M290" s="205"/>
      <c r="N290" s="206"/>
      <c r="O290" s="206"/>
      <c r="P290" s="206"/>
      <c r="Q290" s="206"/>
      <c r="R290" s="206"/>
      <c r="S290" s="206"/>
      <c r="T290" s="207"/>
      <c r="AT290" s="208" t="s">
        <v>146</v>
      </c>
      <c r="AU290" s="208" t="s">
        <v>81</v>
      </c>
      <c r="AV290" s="12" t="s">
        <v>81</v>
      </c>
      <c r="AW290" s="12" t="s">
        <v>33</v>
      </c>
      <c r="AX290" s="12" t="s">
        <v>72</v>
      </c>
      <c r="AY290" s="208" t="s">
        <v>131</v>
      </c>
    </row>
    <row r="291" spans="2:65" s="1" customFormat="1" ht="16.5" customHeight="1">
      <c r="B291" s="34"/>
      <c r="C291" s="222" t="s">
        <v>561</v>
      </c>
      <c r="D291" s="222" t="s">
        <v>372</v>
      </c>
      <c r="E291" s="223" t="s">
        <v>546</v>
      </c>
      <c r="F291" s="224" t="s">
        <v>547</v>
      </c>
      <c r="G291" s="225" t="s">
        <v>164</v>
      </c>
      <c r="H291" s="226">
        <v>2.1629999999999998</v>
      </c>
      <c r="I291" s="227"/>
      <c r="J291" s="228">
        <f>ROUND(I291*H291,2)</f>
        <v>0</v>
      </c>
      <c r="K291" s="224" t="s">
        <v>137</v>
      </c>
      <c r="L291" s="229"/>
      <c r="M291" s="230" t="s">
        <v>19</v>
      </c>
      <c r="N291" s="231" t="s">
        <v>43</v>
      </c>
      <c r="O291" s="60"/>
      <c r="P291" s="191">
        <f>O291*H291</f>
        <v>0</v>
      </c>
      <c r="Q291" s="191">
        <v>0.13100000000000001</v>
      </c>
      <c r="R291" s="191">
        <f>Q291*H291</f>
        <v>0.28335299999999997</v>
      </c>
      <c r="S291" s="191">
        <v>0</v>
      </c>
      <c r="T291" s="192">
        <f>S291*H291</f>
        <v>0</v>
      </c>
      <c r="AR291" s="17" t="s">
        <v>193</v>
      </c>
      <c r="AT291" s="17" t="s">
        <v>372</v>
      </c>
      <c r="AU291" s="17" t="s">
        <v>81</v>
      </c>
      <c r="AY291" s="17" t="s">
        <v>131</v>
      </c>
      <c r="BE291" s="193">
        <f>IF(N291="základní",J291,0)</f>
        <v>0</v>
      </c>
      <c r="BF291" s="193">
        <f>IF(N291="snížená",J291,0)</f>
        <v>0</v>
      </c>
      <c r="BG291" s="193">
        <f>IF(N291="zákl. přenesená",J291,0)</f>
        <v>0</v>
      </c>
      <c r="BH291" s="193">
        <f>IF(N291="sníž. přenesená",J291,0)</f>
        <v>0</v>
      </c>
      <c r="BI291" s="193">
        <f>IF(N291="nulová",J291,0)</f>
        <v>0</v>
      </c>
      <c r="BJ291" s="17" t="s">
        <v>79</v>
      </c>
      <c r="BK291" s="193">
        <f>ROUND(I291*H291,2)</f>
        <v>0</v>
      </c>
      <c r="BL291" s="17" t="s">
        <v>138</v>
      </c>
      <c r="BM291" s="17" t="s">
        <v>562</v>
      </c>
    </row>
    <row r="292" spans="2:65" s="1" customFormat="1" ht="11.25">
      <c r="B292" s="34"/>
      <c r="C292" s="35"/>
      <c r="D292" s="194" t="s">
        <v>140</v>
      </c>
      <c r="E292" s="35"/>
      <c r="F292" s="195" t="s">
        <v>547</v>
      </c>
      <c r="G292" s="35"/>
      <c r="H292" s="35"/>
      <c r="I292" s="112"/>
      <c r="J292" s="35"/>
      <c r="K292" s="35"/>
      <c r="L292" s="38"/>
      <c r="M292" s="196"/>
      <c r="N292" s="60"/>
      <c r="O292" s="60"/>
      <c r="P292" s="60"/>
      <c r="Q292" s="60"/>
      <c r="R292" s="60"/>
      <c r="S292" s="60"/>
      <c r="T292" s="61"/>
      <c r="AT292" s="17" t="s">
        <v>140</v>
      </c>
      <c r="AU292" s="17" t="s">
        <v>81</v>
      </c>
    </row>
    <row r="293" spans="2:65" s="13" customFormat="1" ht="11.25">
      <c r="B293" s="212"/>
      <c r="C293" s="213"/>
      <c r="D293" s="194" t="s">
        <v>146</v>
      </c>
      <c r="E293" s="214" t="s">
        <v>19</v>
      </c>
      <c r="F293" s="215" t="s">
        <v>432</v>
      </c>
      <c r="G293" s="213"/>
      <c r="H293" s="214" t="s">
        <v>19</v>
      </c>
      <c r="I293" s="216"/>
      <c r="J293" s="213"/>
      <c r="K293" s="213"/>
      <c r="L293" s="217"/>
      <c r="M293" s="218"/>
      <c r="N293" s="219"/>
      <c r="O293" s="219"/>
      <c r="P293" s="219"/>
      <c r="Q293" s="219"/>
      <c r="R293" s="219"/>
      <c r="S293" s="219"/>
      <c r="T293" s="220"/>
      <c r="AT293" s="221" t="s">
        <v>146</v>
      </c>
      <c r="AU293" s="221" t="s">
        <v>81</v>
      </c>
      <c r="AV293" s="13" t="s">
        <v>79</v>
      </c>
      <c r="AW293" s="13" t="s">
        <v>33</v>
      </c>
      <c r="AX293" s="13" t="s">
        <v>72</v>
      </c>
      <c r="AY293" s="221" t="s">
        <v>131</v>
      </c>
    </row>
    <row r="294" spans="2:65" s="12" customFormat="1" ht="11.25">
      <c r="B294" s="198"/>
      <c r="C294" s="199"/>
      <c r="D294" s="194" t="s">
        <v>146</v>
      </c>
      <c r="E294" s="200" t="s">
        <v>19</v>
      </c>
      <c r="F294" s="201" t="s">
        <v>563</v>
      </c>
      <c r="G294" s="199"/>
      <c r="H294" s="202">
        <v>2.1629999999999998</v>
      </c>
      <c r="I294" s="203"/>
      <c r="J294" s="199"/>
      <c r="K294" s="199"/>
      <c r="L294" s="204"/>
      <c r="M294" s="205"/>
      <c r="N294" s="206"/>
      <c r="O294" s="206"/>
      <c r="P294" s="206"/>
      <c r="Q294" s="206"/>
      <c r="R294" s="206"/>
      <c r="S294" s="206"/>
      <c r="T294" s="207"/>
      <c r="AT294" s="208" t="s">
        <v>146</v>
      </c>
      <c r="AU294" s="208" t="s">
        <v>81</v>
      </c>
      <c r="AV294" s="12" t="s">
        <v>81</v>
      </c>
      <c r="AW294" s="12" t="s">
        <v>33</v>
      </c>
      <c r="AX294" s="12" t="s">
        <v>72</v>
      </c>
      <c r="AY294" s="208" t="s">
        <v>131</v>
      </c>
    </row>
    <row r="295" spans="2:65" s="11" customFormat="1" ht="22.9" customHeight="1">
      <c r="B295" s="166"/>
      <c r="C295" s="167"/>
      <c r="D295" s="168" t="s">
        <v>71</v>
      </c>
      <c r="E295" s="180" t="s">
        <v>193</v>
      </c>
      <c r="F295" s="180" t="s">
        <v>564</v>
      </c>
      <c r="G295" s="167"/>
      <c r="H295" s="167"/>
      <c r="I295" s="170"/>
      <c r="J295" s="181">
        <f>BK295</f>
        <v>0</v>
      </c>
      <c r="K295" s="167"/>
      <c r="L295" s="172"/>
      <c r="M295" s="173"/>
      <c r="N295" s="174"/>
      <c r="O295" s="174"/>
      <c r="P295" s="175">
        <f>SUM(P296:P305)</f>
        <v>0</v>
      </c>
      <c r="Q295" s="174"/>
      <c r="R295" s="175">
        <f>SUM(R296:R305)</f>
        <v>0.84160000000000001</v>
      </c>
      <c r="S295" s="174"/>
      <c r="T295" s="176">
        <f>SUM(T296:T305)</f>
        <v>0</v>
      </c>
      <c r="AR295" s="177" t="s">
        <v>79</v>
      </c>
      <c r="AT295" s="178" t="s">
        <v>71</v>
      </c>
      <c r="AU295" s="178" t="s">
        <v>79</v>
      </c>
      <c r="AY295" s="177" t="s">
        <v>131</v>
      </c>
      <c r="BK295" s="179">
        <f>SUM(BK296:BK305)</f>
        <v>0</v>
      </c>
    </row>
    <row r="296" spans="2:65" s="1" customFormat="1" ht="22.5" customHeight="1">
      <c r="B296" s="34"/>
      <c r="C296" s="182" t="s">
        <v>565</v>
      </c>
      <c r="D296" s="182" t="s">
        <v>133</v>
      </c>
      <c r="E296" s="183" t="s">
        <v>566</v>
      </c>
      <c r="F296" s="184" t="s">
        <v>567</v>
      </c>
      <c r="G296" s="185" t="s">
        <v>568</v>
      </c>
      <c r="H296" s="186">
        <v>2</v>
      </c>
      <c r="I296" s="187"/>
      <c r="J296" s="188">
        <f>ROUND(I296*H296,2)</f>
        <v>0</v>
      </c>
      <c r="K296" s="184" t="s">
        <v>19</v>
      </c>
      <c r="L296" s="38"/>
      <c r="M296" s="189" t="s">
        <v>19</v>
      </c>
      <c r="N296" s="190" t="s">
        <v>43</v>
      </c>
      <c r="O296" s="60"/>
      <c r="P296" s="191">
        <f>O296*H296</f>
        <v>0</v>
      </c>
      <c r="Q296" s="191">
        <v>0.42080000000000001</v>
      </c>
      <c r="R296" s="191">
        <f>Q296*H296</f>
        <v>0.84160000000000001</v>
      </c>
      <c r="S296" s="191">
        <v>0</v>
      </c>
      <c r="T296" s="192">
        <f>S296*H296</f>
        <v>0</v>
      </c>
      <c r="AR296" s="17" t="s">
        <v>138</v>
      </c>
      <c r="AT296" s="17" t="s">
        <v>133</v>
      </c>
      <c r="AU296" s="17" t="s">
        <v>81</v>
      </c>
      <c r="AY296" s="17" t="s">
        <v>131</v>
      </c>
      <c r="BE296" s="193">
        <f>IF(N296="základní",J296,0)</f>
        <v>0</v>
      </c>
      <c r="BF296" s="193">
        <f>IF(N296="snížená",J296,0)</f>
        <v>0</v>
      </c>
      <c r="BG296" s="193">
        <f>IF(N296="zákl. přenesená",J296,0)</f>
        <v>0</v>
      </c>
      <c r="BH296" s="193">
        <f>IF(N296="sníž. přenesená",J296,0)</f>
        <v>0</v>
      </c>
      <c r="BI296" s="193">
        <f>IF(N296="nulová",J296,0)</f>
        <v>0</v>
      </c>
      <c r="BJ296" s="17" t="s">
        <v>79</v>
      </c>
      <c r="BK296" s="193">
        <f>ROUND(I296*H296,2)</f>
        <v>0</v>
      </c>
      <c r="BL296" s="17" t="s">
        <v>138</v>
      </c>
      <c r="BM296" s="17" t="s">
        <v>569</v>
      </c>
    </row>
    <row r="297" spans="2:65" s="1" customFormat="1" ht="11.25">
      <c r="B297" s="34"/>
      <c r="C297" s="35"/>
      <c r="D297" s="194" t="s">
        <v>140</v>
      </c>
      <c r="E297" s="35"/>
      <c r="F297" s="195" t="s">
        <v>567</v>
      </c>
      <c r="G297" s="35"/>
      <c r="H297" s="35"/>
      <c r="I297" s="112"/>
      <c r="J297" s="35"/>
      <c r="K297" s="35"/>
      <c r="L297" s="38"/>
      <c r="M297" s="196"/>
      <c r="N297" s="60"/>
      <c r="O297" s="60"/>
      <c r="P297" s="60"/>
      <c r="Q297" s="60"/>
      <c r="R297" s="60"/>
      <c r="S297" s="60"/>
      <c r="T297" s="61"/>
      <c r="AT297" s="17" t="s">
        <v>140</v>
      </c>
      <c r="AU297" s="17" t="s">
        <v>81</v>
      </c>
    </row>
    <row r="298" spans="2:65" s="1" customFormat="1" ht="107.25">
      <c r="B298" s="34"/>
      <c r="C298" s="35"/>
      <c r="D298" s="194" t="s">
        <v>142</v>
      </c>
      <c r="E298" s="35"/>
      <c r="F298" s="197" t="s">
        <v>570</v>
      </c>
      <c r="G298" s="35"/>
      <c r="H298" s="35"/>
      <c r="I298" s="112"/>
      <c r="J298" s="35"/>
      <c r="K298" s="35"/>
      <c r="L298" s="38"/>
      <c r="M298" s="196"/>
      <c r="N298" s="60"/>
      <c r="O298" s="60"/>
      <c r="P298" s="60"/>
      <c r="Q298" s="60"/>
      <c r="R298" s="60"/>
      <c r="S298" s="60"/>
      <c r="T298" s="61"/>
      <c r="AT298" s="17" t="s">
        <v>142</v>
      </c>
      <c r="AU298" s="17" t="s">
        <v>81</v>
      </c>
    </row>
    <row r="299" spans="2:65" s="1" customFormat="1" ht="48.75">
      <c r="B299" s="34"/>
      <c r="C299" s="35"/>
      <c r="D299" s="194" t="s">
        <v>144</v>
      </c>
      <c r="E299" s="35"/>
      <c r="F299" s="197" t="s">
        <v>571</v>
      </c>
      <c r="G299" s="35"/>
      <c r="H299" s="35"/>
      <c r="I299" s="112"/>
      <c r="J299" s="35"/>
      <c r="K299" s="35"/>
      <c r="L299" s="38"/>
      <c r="M299" s="196"/>
      <c r="N299" s="60"/>
      <c r="O299" s="60"/>
      <c r="P299" s="60"/>
      <c r="Q299" s="60"/>
      <c r="R299" s="60"/>
      <c r="S299" s="60"/>
      <c r="T299" s="61"/>
      <c r="AT299" s="17" t="s">
        <v>144</v>
      </c>
      <c r="AU299" s="17" t="s">
        <v>81</v>
      </c>
    </row>
    <row r="300" spans="2:65" s="12" customFormat="1" ht="11.25">
      <c r="B300" s="198"/>
      <c r="C300" s="199"/>
      <c r="D300" s="194" t="s">
        <v>146</v>
      </c>
      <c r="E300" s="200" t="s">
        <v>19</v>
      </c>
      <c r="F300" s="201" t="s">
        <v>572</v>
      </c>
      <c r="G300" s="199"/>
      <c r="H300" s="202">
        <v>2</v>
      </c>
      <c r="I300" s="203"/>
      <c r="J300" s="199"/>
      <c r="K300" s="199"/>
      <c r="L300" s="204"/>
      <c r="M300" s="205"/>
      <c r="N300" s="206"/>
      <c r="O300" s="206"/>
      <c r="P300" s="206"/>
      <c r="Q300" s="206"/>
      <c r="R300" s="206"/>
      <c r="S300" s="206"/>
      <c r="T300" s="207"/>
      <c r="AT300" s="208" t="s">
        <v>146</v>
      </c>
      <c r="AU300" s="208" t="s">
        <v>81</v>
      </c>
      <c r="AV300" s="12" t="s">
        <v>81</v>
      </c>
      <c r="AW300" s="12" t="s">
        <v>33</v>
      </c>
      <c r="AX300" s="12" t="s">
        <v>72</v>
      </c>
      <c r="AY300" s="208" t="s">
        <v>131</v>
      </c>
    </row>
    <row r="301" spans="2:65" s="1" customFormat="1" ht="16.5" customHeight="1">
      <c r="B301" s="34"/>
      <c r="C301" s="182" t="s">
        <v>573</v>
      </c>
      <c r="D301" s="182" t="s">
        <v>133</v>
      </c>
      <c r="E301" s="183" t="s">
        <v>574</v>
      </c>
      <c r="F301" s="184" t="s">
        <v>575</v>
      </c>
      <c r="G301" s="185" t="s">
        <v>136</v>
      </c>
      <c r="H301" s="186">
        <v>2.2000000000000002</v>
      </c>
      <c r="I301" s="187"/>
      <c r="J301" s="188">
        <f>ROUND(I301*H301,2)</f>
        <v>0</v>
      </c>
      <c r="K301" s="184" t="s">
        <v>137</v>
      </c>
      <c r="L301" s="38"/>
      <c r="M301" s="189" t="s">
        <v>19</v>
      </c>
      <c r="N301" s="190" t="s">
        <v>43</v>
      </c>
      <c r="O301" s="60"/>
      <c r="P301" s="191">
        <f>O301*H301</f>
        <v>0</v>
      </c>
      <c r="Q301" s="191">
        <v>0</v>
      </c>
      <c r="R301" s="191">
        <f>Q301*H301</f>
        <v>0</v>
      </c>
      <c r="S301" s="191">
        <v>0</v>
      </c>
      <c r="T301" s="192">
        <f>S301*H301</f>
        <v>0</v>
      </c>
      <c r="AR301" s="17" t="s">
        <v>138</v>
      </c>
      <c r="AT301" s="17" t="s">
        <v>133</v>
      </c>
      <c r="AU301" s="17" t="s">
        <v>81</v>
      </c>
      <c r="AY301" s="17" t="s">
        <v>131</v>
      </c>
      <c r="BE301" s="193">
        <f>IF(N301="základní",J301,0)</f>
        <v>0</v>
      </c>
      <c r="BF301" s="193">
        <f>IF(N301="snížená",J301,0)</f>
        <v>0</v>
      </c>
      <c r="BG301" s="193">
        <f>IF(N301="zákl. přenesená",J301,0)</f>
        <v>0</v>
      </c>
      <c r="BH301" s="193">
        <f>IF(N301="sníž. přenesená",J301,0)</f>
        <v>0</v>
      </c>
      <c r="BI301" s="193">
        <f>IF(N301="nulová",J301,0)</f>
        <v>0</v>
      </c>
      <c r="BJ301" s="17" t="s">
        <v>79</v>
      </c>
      <c r="BK301" s="193">
        <f>ROUND(I301*H301,2)</f>
        <v>0</v>
      </c>
      <c r="BL301" s="17" t="s">
        <v>138</v>
      </c>
      <c r="BM301" s="17" t="s">
        <v>576</v>
      </c>
    </row>
    <row r="302" spans="2:65" s="1" customFormat="1" ht="11.25">
      <c r="B302" s="34"/>
      <c r="C302" s="35"/>
      <c r="D302" s="194" t="s">
        <v>140</v>
      </c>
      <c r="E302" s="35"/>
      <c r="F302" s="195" t="s">
        <v>577</v>
      </c>
      <c r="G302" s="35"/>
      <c r="H302" s="35"/>
      <c r="I302" s="112"/>
      <c r="J302" s="35"/>
      <c r="K302" s="35"/>
      <c r="L302" s="38"/>
      <c r="M302" s="196"/>
      <c r="N302" s="60"/>
      <c r="O302" s="60"/>
      <c r="P302" s="60"/>
      <c r="Q302" s="60"/>
      <c r="R302" s="60"/>
      <c r="S302" s="60"/>
      <c r="T302" s="61"/>
      <c r="AT302" s="17" t="s">
        <v>140</v>
      </c>
      <c r="AU302" s="17" t="s">
        <v>81</v>
      </c>
    </row>
    <row r="303" spans="2:65" s="1" customFormat="1" ht="39">
      <c r="B303" s="34"/>
      <c r="C303" s="35"/>
      <c r="D303" s="194" t="s">
        <v>142</v>
      </c>
      <c r="E303" s="35"/>
      <c r="F303" s="197" t="s">
        <v>578</v>
      </c>
      <c r="G303" s="35"/>
      <c r="H303" s="35"/>
      <c r="I303" s="112"/>
      <c r="J303" s="35"/>
      <c r="K303" s="35"/>
      <c r="L303" s="38"/>
      <c r="M303" s="196"/>
      <c r="N303" s="60"/>
      <c r="O303" s="60"/>
      <c r="P303" s="60"/>
      <c r="Q303" s="60"/>
      <c r="R303" s="60"/>
      <c r="S303" s="60"/>
      <c r="T303" s="61"/>
      <c r="AT303" s="17" t="s">
        <v>142</v>
      </c>
      <c r="AU303" s="17" t="s">
        <v>81</v>
      </c>
    </row>
    <row r="304" spans="2:65" s="13" customFormat="1" ht="11.25">
      <c r="B304" s="212"/>
      <c r="C304" s="213"/>
      <c r="D304" s="194" t="s">
        <v>146</v>
      </c>
      <c r="E304" s="214" t="s">
        <v>19</v>
      </c>
      <c r="F304" s="215" t="s">
        <v>386</v>
      </c>
      <c r="G304" s="213"/>
      <c r="H304" s="214" t="s">
        <v>19</v>
      </c>
      <c r="I304" s="216"/>
      <c r="J304" s="213"/>
      <c r="K304" s="213"/>
      <c r="L304" s="217"/>
      <c r="M304" s="218"/>
      <c r="N304" s="219"/>
      <c r="O304" s="219"/>
      <c r="P304" s="219"/>
      <c r="Q304" s="219"/>
      <c r="R304" s="219"/>
      <c r="S304" s="219"/>
      <c r="T304" s="220"/>
      <c r="AT304" s="221" t="s">
        <v>146</v>
      </c>
      <c r="AU304" s="221" t="s">
        <v>81</v>
      </c>
      <c r="AV304" s="13" t="s">
        <v>79</v>
      </c>
      <c r="AW304" s="13" t="s">
        <v>33</v>
      </c>
      <c r="AX304" s="13" t="s">
        <v>72</v>
      </c>
      <c r="AY304" s="221" t="s">
        <v>131</v>
      </c>
    </row>
    <row r="305" spans="2:65" s="12" customFormat="1" ht="11.25">
      <c r="B305" s="198"/>
      <c r="C305" s="199"/>
      <c r="D305" s="194" t="s">
        <v>146</v>
      </c>
      <c r="E305" s="200" t="s">
        <v>19</v>
      </c>
      <c r="F305" s="201" t="s">
        <v>579</v>
      </c>
      <c r="G305" s="199"/>
      <c r="H305" s="202">
        <v>2.2000000000000002</v>
      </c>
      <c r="I305" s="203"/>
      <c r="J305" s="199"/>
      <c r="K305" s="199"/>
      <c r="L305" s="204"/>
      <c r="M305" s="205"/>
      <c r="N305" s="206"/>
      <c r="O305" s="206"/>
      <c r="P305" s="206"/>
      <c r="Q305" s="206"/>
      <c r="R305" s="206"/>
      <c r="S305" s="206"/>
      <c r="T305" s="207"/>
      <c r="AT305" s="208" t="s">
        <v>146</v>
      </c>
      <c r="AU305" s="208" t="s">
        <v>81</v>
      </c>
      <c r="AV305" s="12" t="s">
        <v>81</v>
      </c>
      <c r="AW305" s="12" t="s">
        <v>33</v>
      </c>
      <c r="AX305" s="12" t="s">
        <v>72</v>
      </c>
      <c r="AY305" s="208" t="s">
        <v>131</v>
      </c>
    </row>
    <row r="306" spans="2:65" s="11" customFormat="1" ht="22.9" customHeight="1">
      <c r="B306" s="166"/>
      <c r="C306" s="167"/>
      <c r="D306" s="168" t="s">
        <v>71</v>
      </c>
      <c r="E306" s="180" t="s">
        <v>199</v>
      </c>
      <c r="F306" s="180" t="s">
        <v>239</v>
      </c>
      <c r="G306" s="167"/>
      <c r="H306" s="167"/>
      <c r="I306" s="170"/>
      <c r="J306" s="181">
        <f>BK306</f>
        <v>0</v>
      </c>
      <c r="K306" s="167"/>
      <c r="L306" s="172"/>
      <c r="M306" s="173"/>
      <c r="N306" s="174"/>
      <c r="O306" s="174"/>
      <c r="P306" s="175">
        <f>SUM(P307:P409)</f>
        <v>0</v>
      </c>
      <c r="Q306" s="174"/>
      <c r="R306" s="175">
        <f>SUM(R307:R409)</f>
        <v>-2.5094929999999995</v>
      </c>
      <c r="S306" s="174"/>
      <c r="T306" s="176">
        <f>SUM(T307:T409)</f>
        <v>0</v>
      </c>
      <c r="AR306" s="177" t="s">
        <v>79</v>
      </c>
      <c r="AT306" s="178" t="s">
        <v>71</v>
      </c>
      <c r="AU306" s="178" t="s">
        <v>79</v>
      </c>
      <c r="AY306" s="177" t="s">
        <v>131</v>
      </c>
      <c r="BK306" s="179">
        <f>SUM(BK307:BK409)</f>
        <v>0</v>
      </c>
    </row>
    <row r="307" spans="2:65" s="1" customFormat="1" ht="16.5" customHeight="1">
      <c r="B307" s="34"/>
      <c r="C307" s="182" t="s">
        <v>580</v>
      </c>
      <c r="D307" s="182" t="s">
        <v>133</v>
      </c>
      <c r="E307" s="183" t="s">
        <v>581</v>
      </c>
      <c r="F307" s="184" t="s">
        <v>582</v>
      </c>
      <c r="G307" s="185" t="s">
        <v>229</v>
      </c>
      <c r="H307" s="186">
        <v>7</v>
      </c>
      <c r="I307" s="187"/>
      <c r="J307" s="188">
        <f>ROUND(I307*H307,2)</f>
        <v>0</v>
      </c>
      <c r="K307" s="184" t="s">
        <v>137</v>
      </c>
      <c r="L307" s="38"/>
      <c r="M307" s="189" t="s">
        <v>19</v>
      </c>
      <c r="N307" s="190" t="s">
        <v>43</v>
      </c>
      <c r="O307" s="60"/>
      <c r="P307" s="191">
        <f>O307*H307</f>
        <v>0</v>
      </c>
      <c r="Q307" s="191">
        <v>1.1E-4</v>
      </c>
      <c r="R307" s="191">
        <f>Q307*H307</f>
        <v>7.7000000000000007E-4</v>
      </c>
      <c r="S307" s="191">
        <v>0</v>
      </c>
      <c r="T307" s="192">
        <f>S307*H307</f>
        <v>0</v>
      </c>
      <c r="AR307" s="17" t="s">
        <v>138</v>
      </c>
      <c r="AT307" s="17" t="s">
        <v>133</v>
      </c>
      <c r="AU307" s="17" t="s">
        <v>81</v>
      </c>
      <c r="AY307" s="17" t="s">
        <v>131</v>
      </c>
      <c r="BE307" s="193">
        <f>IF(N307="základní",J307,0)</f>
        <v>0</v>
      </c>
      <c r="BF307" s="193">
        <f>IF(N307="snížená",J307,0)</f>
        <v>0</v>
      </c>
      <c r="BG307" s="193">
        <f>IF(N307="zákl. přenesená",J307,0)</f>
        <v>0</v>
      </c>
      <c r="BH307" s="193">
        <f>IF(N307="sníž. přenesená",J307,0)</f>
        <v>0</v>
      </c>
      <c r="BI307" s="193">
        <f>IF(N307="nulová",J307,0)</f>
        <v>0</v>
      </c>
      <c r="BJ307" s="17" t="s">
        <v>79</v>
      </c>
      <c r="BK307" s="193">
        <f>ROUND(I307*H307,2)</f>
        <v>0</v>
      </c>
      <c r="BL307" s="17" t="s">
        <v>138</v>
      </c>
      <c r="BM307" s="17" t="s">
        <v>583</v>
      </c>
    </row>
    <row r="308" spans="2:65" s="1" customFormat="1" ht="11.25">
      <c r="B308" s="34"/>
      <c r="C308" s="35"/>
      <c r="D308" s="194" t="s">
        <v>140</v>
      </c>
      <c r="E308" s="35"/>
      <c r="F308" s="195" t="s">
        <v>584</v>
      </c>
      <c r="G308" s="35"/>
      <c r="H308" s="35"/>
      <c r="I308" s="112"/>
      <c r="J308" s="35"/>
      <c r="K308" s="35"/>
      <c r="L308" s="38"/>
      <c r="M308" s="196"/>
      <c r="N308" s="60"/>
      <c r="O308" s="60"/>
      <c r="P308" s="60"/>
      <c r="Q308" s="60"/>
      <c r="R308" s="60"/>
      <c r="S308" s="60"/>
      <c r="T308" s="61"/>
      <c r="AT308" s="17" t="s">
        <v>140</v>
      </c>
      <c r="AU308" s="17" t="s">
        <v>81</v>
      </c>
    </row>
    <row r="309" spans="2:65" s="1" customFormat="1" ht="107.25">
      <c r="B309" s="34"/>
      <c r="C309" s="35"/>
      <c r="D309" s="194" t="s">
        <v>142</v>
      </c>
      <c r="E309" s="35"/>
      <c r="F309" s="197" t="s">
        <v>585</v>
      </c>
      <c r="G309" s="35"/>
      <c r="H309" s="35"/>
      <c r="I309" s="112"/>
      <c r="J309" s="35"/>
      <c r="K309" s="35"/>
      <c r="L309" s="38"/>
      <c r="M309" s="196"/>
      <c r="N309" s="60"/>
      <c r="O309" s="60"/>
      <c r="P309" s="60"/>
      <c r="Q309" s="60"/>
      <c r="R309" s="60"/>
      <c r="S309" s="60"/>
      <c r="T309" s="61"/>
      <c r="AT309" s="17" t="s">
        <v>142</v>
      </c>
      <c r="AU309" s="17" t="s">
        <v>81</v>
      </c>
    </row>
    <row r="310" spans="2:65" s="13" customFormat="1" ht="11.25">
      <c r="B310" s="212"/>
      <c r="C310" s="213"/>
      <c r="D310" s="194" t="s">
        <v>146</v>
      </c>
      <c r="E310" s="214" t="s">
        <v>19</v>
      </c>
      <c r="F310" s="215" t="s">
        <v>586</v>
      </c>
      <c r="G310" s="213"/>
      <c r="H310" s="214" t="s">
        <v>19</v>
      </c>
      <c r="I310" s="216"/>
      <c r="J310" s="213"/>
      <c r="K310" s="213"/>
      <c r="L310" s="217"/>
      <c r="M310" s="218"/>
      <c r="N310" s="219"/>
      <c r="O310" s="219"/>
      <c r="P310" s="219"/>
      <c r="Q310" s="219"/>
      <c r="R310" s="219"/>
      <c r="S310" s="219"/>
      <c r="T310" s="220"/>
      <c r="AT310" s="221" t="s">
        <v>146</v>
      </c>
      <c r="AU310" s="221" t="s">
        <v>81</v>
      </c>
      <c r="AV310" s="13" t="s">
        <v>79</v>
      </c>
      <c r="AW310" s="13" t="s">
        <v>33</v>
      </c>
      <c r="AX310" s="13" t="s">
        <v>72</v>
      </c>
      <c r="AY310" s="221" t="s">
        <v>131</v>
      </c>
    </row>
    <row r="311" spans="2:65" s="12" customFormat="1" ht="11.25">
      <c r="B311" s="198"/>
      <c r="C311" s="199"/>
      <c r="D311" s="194" t="s">
        <v>146</v>
      </c>
      <c r="E311" s="200" t="s">
        <v>19</v>
      </c>
      <c r="F311" s="201" t="s">
        <v>587</v>
      </c>
      <c r="G311" s="199"/>
      <c r="H311" s="202">
        <v>7</v>
      </c>
      <c r="I311" s="203"/>
      <c r="J311" s="199"/>
      <c r="K311" s="199"/>
      <c r="L311" s="204"/>
      <c r="M311" s="205"/>
      <c r="N311" s="206"/>
      <c r="O311" s="206"/>
      <c r="P311" s="206"/>
      <c r="Q311" s="206"/>
      <c r="R311" s="206"/>
      <c r="S311" s="206"/>
      <c r="T311" s="207"/>
      <c r="AT311" s="208" t="s">
        <v>146</v>
      </c>
      <c r="AU311" s="208" t="s">
        <v>81</v>
      </c>
      <c r="AV311" s="12" t="s">
        <v>81</v>
      </c>
      <c r="AW311" s="12" t="s">
        <v>33</v>
      </c>
      <c r="AX311" s="12" t="s">
        <v>72</v>
      </c>
      <c r="AY311" s="208" t="s">
        <v>131</v>
      </c>
    </row>
    <row r="312" spans="2:65" s="1" customFormat="1" ht="16.5" customHeight="1">
      <c r="B312" s="34"/>
      <c r="C312" s="182" t="s">
        <v>588</v>
      </c>
      <c r="D312" s="182" t="s">
        <v>133</v>
      </c>
      <c r="E312" s="183" t="s">
        <v>589</v>
      </c>
      <c r="F312" s="184" t="s">
        <v>590</v>
      </c>
      <c r="G312" s="185" t="s">
        <v>229</v>
      </c>
      <c r="H312" s="186">
        <v>4.7</v>
      </c>
      <c r="I312" s="187"/>
      <c r="J312" s="188">
        <f>ROUND(I312*H312,2)</f>
        <v>0</v>
      </c>
      <c r="K312" s="184" t="s">
        <v>137</v>
      </c>
      <c r="L312" s="38"/>
      <c r="M312" s="189" t="s">
        <v>19</v>
      </c>
      <c r="N312" s="190" t="s">
        <v>43</v>
      </c>
      <c r="O312" s="60"/>
      <c r="P312" s="191">
        <f>O312*H312</f>
        <v>0</v>
      </c>
      <c r="Q312" s="191">
        <v>4.0000000000000003E-5</v>
      </c>
      <c r="R312" s="191">
        <f>Q312*H312</f>
        <v>1.8800000000000002E-4</v>
      </c>
      <c r="S312" s="191">
        <v>0</v>
      </c>
      <c r="T312" s="192">
        <f>S312*H312</f>
        <v>0</v>
      </c>
      <c r="AR312" s="17" t="s">
        <v>138</v>
      </c>
      <c r="AT312" s="17" t="s">
        <v>133</v>
      </c>
      <c r="AU312" s="17" t="s">
        <v>81</v>
      </c>
      <c r="AY312" s="17" t="s">
        <v>131</v>
      </c>
      <c r="BE312" s="193">
        <f>IF(N312="základní",J312,0)</f>
        <v>0</v>
      </c>
      <c r="BF312" s="193">
        <f>IF(N312="snížená",J312,0)</f>
        <v>0</v>
      </c>
      <c r="BG312" s="193">
        <f>IF(N312="zákl. přenesená",J312,0)</f>
        <v>0</v>
      </c>
      <c r="BH312" s="193">
        <f>IF(N312="sníž. přenesená",J312,0)</f>
        <v>0</v>
      </c>
      <c r="BI312" s="193">
        <f>IF(N312="nulová",J312,0)</f>
        <v>0</v>
      </c>
      <c r="BJ312" s="17" t="s">
        <v>79</v>
      </c>
      <c r="BK312" s="193">
        <f>ROUND(I312*H312,2)</f>
        <v>0</v>
      </c>
      <c r="BL312" s="17" t="s">
        <v>138</v>
      </c>
      <c r="BM312" s="17" t="s">
        <v>591</v>
      </c>
    </row>
    <row r="313" spans="2:65" s="1" customFormat="1" ht="11.25">
      <c r="B313" s="34"/>
      <c r="C313" s="35"/>
      <c r="D313" s="194" t="s">
        <v>140</v>
      </c>
      <c r="E313" s="35"/>
      <c r="F313" s="195" t="s">
        <v>592</v>
      </c>
      <c r="G313" s="35"/>
      <c r="H313" s="35"/>
      <c r="I313" s="112"/>
      <c r="J313" s="35"/>
      <c r="K313" s="35"/>
      <c r="L313" s="38"/>
      <c r="M313" s="196"/>
      <c r="N313" s="60"/>
      <c r="O313" s="60"/>
      <c r="P313" s="60"/>
      <c r="Q313" s="60"/>
      <c r="R313" s="60"/>
      <c r="S313" s="60"/>
      <c r="T313" s="61"/>
      <c r="AT313" s="17" t="s">
        <v>140</v>
      </c>
      <c r="AU313" s="17" t="s">
        <v>81</v>
      </c>
    </row>
    <row r="314" spans="2:65" s="1" customFormat="1" ht="107.25">
      <c r="B314" s="34"/>
      <c r="C314" s="35"/>
      <c r="D314" s="194" t="s">
        <v>142</v>
      </c>
      <c r="E314" s="35"/>
      <c r="F314" s="197" t="s">
        <v>585</v>
      </c>
      <c r="G314" s="35"/>
      <c r="H314" s="35"/>
      <c r="I314" s="112"/>
      <c r="J314" s="35"/>
      <c r="K314" s="35"/>
      <c r="L314" s="38"/>
      <c r="M314" s="196"/>
      <c r="N314" s="60"/>
      <c r="O314" s="60"/>
      <c r="P314" s="60"/>
      <c r="Q314" s="60"/>
      <c r="R314" s="60"/>
      <c r="S314" s="60"/>
      <c r="T314" s="61"/>
      <c r="AT314" s="17" t="s">
        <v>142</v>
      </c>
      <c r="AU314" s="17" t="s">
        <v>81</v>
      </c>
    </row>
    <row r="315" spans="2:65" s="13" customFormat="1" ht="11.25">
      <c r="B315" s="212"/>
      <c r="C315" s="213"/>
      <c r="D315" s="194" t="s">
        <v>146</v>
      </c>
      <c r="E315" s="214" t="s">
        <v>19</v>
      </c>
      <c r="F315" s="215" t="s">
        <v>586</v>
      </c>
      <c r="G315" s="213"/>
      <c r="H315" s="214" t="s">
        <v>19</v>
      </c>
      <c r="I315" s="216"/>
      <c r="J315" s="213"/>
      <c r="K315" s="213"/>
      <c r="L315" s="217"/>
      <c r="M315" s="218"/>
      <c r="N315" s="219"/>
      <c r="O315" s="219"/>
      <c r="P315" s="219"/>
      <c r="Q315" s="219"/>
      <c r="R315" s="219"/>
      <c r="S315" s="219"/>
      <c r="T315" s="220"/>
      <c r="AT315" s="221" t="s">
        <v>146</v>
      </c>
      <c r="AU315" s="221" t="s">
        <v>81</v>
      </c>
      <c r="AV315" s="13" t="s">
        <v>79</v>
      </c>
      <c r="AW315" s="13" t="s">
        <v>33</v>
      </c>
      <c r="AX315" s="13" t="s">
        <v>72</v>
      </c>
      <c r="AY315" s="221" t="s">
        <v>131</v>
      </c>
    </row>
    <row r="316" spans="2:65" s="12" customFormat="1" ht="11.25">
      <c r="B316" s="198"/>
      <c r="C316" s="199"/>
      <c r="D316" s="194" t="s">
        <v>146</v>
      </c>
      <c r="E316" s="200" t="s">
        <v>19</v>
      </c>
      <c r="F316" s="201" t="s">
        <v>593</v>
      </c>
      <c r="G316" s="199"/>
      <c r="H316" s="202">
        <v>4.7</v>
      </c>
      <c r="I316" s="203"/>
      <c r="J316" s="199"/>
      <c r="K316" s="199"/>
      <c r="L316" s="204"/>
      <c r="M316" s="205"/>
      <c r="N316" s="206"/>
      <c r="O316" s="206"/>
      <c r="P316" s="206"/>
      <c r="Q316" s="206"/>
      <c r="R316" s="206"/>
      <c r="S316" s="206"/>
      <c r="T316" s="207"/>
      <c r="AT316" s="208" t="s">
        <v>146</v>
      </c>
      <c r="AU316" s="208" t="s">
        <v>81</v>
      </c>
      <c r="AV316" s="12" t="s">
        <v>81</v>
      </c>
      <c r="AW316" s="12" t="s">
        <v>33</v>
      </c>
      <c r="AX316" s="12" t="s">
        <v>72</v>
      </c>
      <c r="AY316" s="208" t="s">
        <v>131</v>
      </c>
    </row>
    <row r="317" spans="2:65" s="1" customFormat="1" ht="16.5" customHeight="1">
      <c r="B317" s="34"/>
      <c r="C317" s="182" t="s">
        <v>594</v>
      </c>
      <c r="D317" s="182" t="s">
        <v>133</v>
      </c>
      <c r="E317" s="183" t="s">
        <v>595</v>
      </c>
      <c r="F317" s="184" t="s">
        <v>596</v>
      </c>
      <c r="G317" s="185" t="s">
        <v>229</v>
      </c>
      <c r="H317" s="186">
        <v>18.3</v>
      </c>
      <c r="I317" s="187"/>
      <c r="J317" s="188">
        <f>ROUND(I317*H317,2)</f>
        <v>0</v>
      </c>
      <c r="K317" s="184" t="s">
        <v>137</v>
      </c>
      <c r="L317" s="38"/>
      <c r="M317" s="189" t="s">
        <v>19</v>
      </c>
      <c r="N317" s="190" t="s">
        <v>43</v>
      </c>
      <c r="O317" s="60"/>
      <c r="P317" s="191">
        <f>O317*H317</f>
        <v>0</v>
      </c>
      <c r="Q317" s="191">
        <v>2.1000000000000001E-4</v>
      </c>
      <c r="R317" s="191">
        <f>Q317*H317</f>
        <v>3.8430000000000005E-3</v>
      </c>
      <c r="S317" s="191">
        <v>0</v>
      </c>
      <c r="T317" s="192">
        <f>S317*H317</f>
        <v>0</v>
      </c>
      <c r="AR317" s="17" t="s">
        <v>138</v>
      </c>
      <c r="AT317" s="17" t="s">
        <v>133</v>
      </c>
      <c r="AU317" s="17" t="s">
        <v>81</v>
      </c>
      <c r="AY317" s="17" t="s">
        <v>131</v>
      </c>
      <c r="BE317" s="193">
        <f>IF(N317="základní",J317,0)</f>
        <v>0</v>
      </c>
      <c r="BF317" s="193">
        <f>IF(N317="snížená",J317,0)</f>
        <v>0</v>
      </c>
      <c r="BG317" s="193">
        <f>IF(N317="zákl. přenesená",J317,0)</f>
        <v>0</v>
      </c>
      <c r="BH317" s="193">
        <f>IF(N317="sníž. přenesená",J317,0)</f>
        <v>0</v>
      </c>
      <c r="BI317" s="193">
        <f>IF(N317="nulová",J317,0)</f>
        <v>0</v>
      </c>
      <c r="BJ317" s="17" t="s">
        <v>79</v>
      </c>
      <c r="BK317" s="193">
        <f>ROUND(I317*H317,2)</f>
        <v>0</v>
      </c>
      <c r="BL317" s="17" t="s">
        <v>138</v>
      </c>
      <c r="BM317" s="17" t="s">
        <v>597</v>
      </c>
    </row>
    <row r="318" spans="2:65" s="1" customFormat="1" ht="11.25">
      <c r="B318" s="34"/>
      <c r="C318" s="35"/>
      <c r="D318" s="194" t="s">
        <v>140</v>
      </c>
      <c r="E318" s="35"/>
      <c r="F318" s="195" t="s">
        <v>598</v>
      </c>
      <c r="G318" s="35"/>
      <c r="H318" s="35"/>
      <c r="I318" s="112"/>
      <c r="J318" s="35"/>
      <c r="K318" s="35"/>
      <c r="L318" s="38"/>
      <c r="M318" s="196"/>
      <c r="N318" s="60"/>
      <c r="O318" s="60"/>
      <c r="P318" s="60"/>
      <c r="Q318" s="60"/>
      <c r="R318" s="60"/>
      <c r="S318" s="60"/>
      <c r="T318" s="61"/>
      <c r="AT318" s="17" t="s">
        <v>140</v>
      </c>
      <c r="AU318" s="17" t="s">
        <v>81</v>
      </c>
    </row>
    <row r="319" spans="2:65" s="1" customFormat="1" ht="107.25">
      <c r="B319" s="34"/>
      <c r="C319" s="35"/>
      <c r="D319" s="194" t="s">
        <v>142</v>
      </c>
      <c r="E319" s="35"/>
      <c r="F319" s="197" t="s">
        <v>585</v>
      </c>
      <c r="G319" s="35"/>
      <c r="H319" s="35"/>
      <c r="I319" s="112"/>
      <c r="J319" s="35"/>
      <c r="K319" s="35"/>
      <c r="L319" s="38"/>
      <c r="M319" s="196"/>
      <c r="N319" s="60"/>
      <c r="O319" s="60"/>
      <c r="P319" s="60"/>
      <c r="Q319" s="60"/>
      <c r="R319" s="60"/>
      <c r="S319" s="60"/>
      <c r="T319" s="61"/>
      <c r="AT319" s="17" t="s">
        <v>142</v>
      </c>
      <c r="AU319" s="17" t="s">
        <v>81</v>
      </c>
    </row>
    <row r="320" spans="2:65" s="13" customFormat="1" ht="11.25">
      <c r="B320" s="212"/>
      <c r="C320" s="213"/>
      <c r="D320" s="194" t="s">
        <v>146</v>
      </c>
      <c r="E320" s="214" t="s">
        <v>19</v>
      </c>
      <c r="F320" s="215" t="s">
        <v>586</v>
      </c>
      <c r="G320" s="213"/>
      <c r="H320" s="214" t="s">
        <v>19</v>
      </c>
      <c r="I320" s="216"/>
      <c r="J320" s="213"/>
      <c r="K320" s="213"/>
      <c r="L320" s="217"/>
      <c r="M320" s="218"/>
      <c r="N320" s="219"/>
      <c r="O320" s="219"/>
      <c r="P320" s="219"/>
      <c r="Q320" s="219"/>
      <c r="R320" s="219"/>
      <c r="S320" s="219"/>
      <c r="T320" s="220"/>
      <c r="AT320" s="221" t="s">
        <v>146</v>
      </c>
      <c r="AU320" s="221" t="s">
        <v>81</v>
      </c>
      <c r="AV320" s="13" t="s">
        <v>79</v>
      </c>
      <c r="AW320" s="13" t="s">
        <v>33</v>
      </c>
      <c r="AX320" s="13" t="s">
        <v>72</v>
      </c>
      <c r="AY320" s="221" t="s">
        <v>131</v>
      </c>
    </row>
    <row r="321" spans="2:65" s="12" customFormat="1" ht="11.25">
      <c r="B321" s="198"/>
      <c r="C321" s="199"/>
      <c r="D321" s="194" t="s">
        <v>146</v>
      </c>
      <c r="E321" s="200" t="s">
        <v>19</v>
      </c>
      <c r="F321" s="201" t="s">
        <v>599</v>
      </c>
      <c r="G321" s="199"/>
      <c r="H321" s="202">
        <v>18.3</v>
      </c>
      <c r="I321" s="203"/>
      <c r="J321" s="199"/>
      <c r="K321" s="199"/>
      <c r="L321" s="204"/>
      <c r="M321" s="205"/>
      <c r="N321" s="206"/>
      <c r="O321" s="206"/>
      <c r="P321" s="206"/>
      <c r="Q321" s="206"/>
      <c r="R321" s="206"/>
      <c r="S321" s="206"/>
      <c r="T321" s="207"/>
      <c r="AT321" s="208" t="s">
        <v>146</v>
      </c>
      <c r="AU321" s="208" t="s">
        <v>81</v>
      </c>
      <c r="AV321" s="12" t="s">
        <v>81</v>
      </c>
      <c r="AW321" s="12" t="s">
        <v>33</v>
      </c>
      <c r="AX321" s="12" t="s">
        <v>72</v>
      </c>
      <c r="AY321" s="208" t="s">
        <v>131</v>
      </c>
    </row>
    <row r="322" spans="2:65" s="1" customFormat="1" ht="16.5" customHeight="1">
      <c r="B322" s="34"/>
      <c r="C322" s="182" t="s">
        <v>600</v>
      </c>
      <c r="D322" s="182" t="s">
        <v>133</v>
      </c>
      <c r="E322" s="183" t="s">
        <v>601</v>
      </c>
      <c r="F322" s="184" t="s">
        <v>602</v>
      </c>
      <c r="G322" s="185" t="s">
        <v>229</v>
      </c>
      <c r="H322" s="186">
        <v>2.4</v>
      </c>
      <c r="I322" s="187"/>
      <c r="J322" s="188">
        <f>ROUND(I322*H322,2)</f>
        <v>0</v>
      </c>
      <c r="K322" s="184" t="s">
        <v>137</v>
      </c>
      <c r="L322" s="38"/>
      <c r="M322" s="189" t="s">
        <v>19</v>
      </c>
      <c r="N322" s="190" t="s">
        <v>43</v>
      </c>
      <c r="O322" s="60"/>
      <c r="P322" s="191">
        <f>O322*H322</f>
        <v>0</v>
      </c>
      <c r="Q322" s="191">
        <v>1.1E-4</v>
      </c>
      <c r="R322" s="191">
        <f>Q322*H322</f>
        <v>2.6400000000000002E-4</v>
      </c>
      <c r="S322" s="191">
        <v>0</v>
      </c>
      <c r="T322" s="192">
        <f>S322*H322</f>
        <v>0</v>
      </c>
      <c r="AR322" s="17" t="s">
        <v>138</v>
      </c>
      <c r="AT322" s="17" t="s">
        <v>133</v>
      </c>
      <c r="AU322" s="17" t="s">
        <v>81</v>
      </c>
      <c r="AY322" s="17" t="s">
        <v>131</v>
      </c>
      <c r="BE322" s="193">
        <f>IF(N322="základní",J322,0)</f>
        <v>0</v>
      </c>
      <c r="BF322" s="193">
        <f>IF(N322="snížená",J322,0)</f>
        <v>0</v>
      </c>
      <c r="BG322" s="193">
        <f>IF(N322="zákl. přenesená",J322,0)</f>
        <v>0</v>
      </c>
      <c r="BH322" s="193">
        <f>IF(N322="sníž. přenesená",J322,0)</f>
        <v>0</v>
      </c>
      <c r="BI322" s="193">
        <f>IF(N322="nulová",J322,0)</f>
        <v>0</v>
      </c>
      <c r="BJ322" s="17" t="s">
        <v>79</v>
      </c>
      <c r="BK322" s="193">
        <f>ROUND(I322*H322,2)</f>
        <v>0</v>
      </c>
      <c r="BL322" s="17" t="s">
        <v>138</v>
      </c>
      <c r="BM322" s="17" t="s">
        <v>603</v>
      </c>
    </row>
    <row r="323" spans="2:65" s="1" customFormat="1" ht="11.25">
      <c r="B323" s="34"/>
      <c r="C323" s="35"/>
      <c r="D323" s="194" t="s">
        <v>140</v>
      </c>
      <c r="E323" s="35"/>
      <c r="F323" s="195" t="s">
        <v>604</v>
      </c>
      <c r="G323" s="35"/>
      <c r="H323" s="35"/>
      <c r="I323" s="112"/>
      <c r="J323" s="35"/>
      <c r="K323" s="35"/>
      <c r="L323" s="38"/>
      <c r="M323" s="196"/>
      <c r="N323" s="60"/>
      <c r="O323" s="60"/>
      <c r="P323" s="60"/>
      <c r="Q323" s="60"/>
      <c r="R323" s="60"/>
      <c r="S323" s="60"/>
      <c r="T323" s="61"/>
      <c r="AT323" s="17" t="s">
        <v>140</v>
      </c>
      <c r="AU323" s="17" t="s">
        <v>81</v>
      </c>
    </row>
    <row r="324" spans="2:65" s="1" customFormat="1" ht="107.25">
      <c r="B324" s="34"/>
      <c r="C324" s="35"/>
      <c r="D324" s="194" t="s">
        <v>142</v>
      </c>
      <c r="E324" s="35"/>
      <c r="F324" s="197" t="s">
        <v>585</v>
      </c>
      <c r="G324" s="35"/>
      <c r="H324" s="35"/>
      <c r="I324" s="112"/>
      <c r="J324" s="35"/>
      <c r="K324" s="35"/>
      <c r="L324" s="38"/>
      <c r="M324" s="196"/>
      <c r="N324" s="60"/>
      <c r="O324" s="60"/>
      <c r="P324" s="60"/>
      <c r="Q324" s="60"/>
      <c r="R324" s="60"/>
      <c r="S324" s="60"/>
      <c r="T324" s="61"/>
      <c r="AT324" s="17" t="s">
        <v>142</v>
      </c>
      <c r="AU324" s="17" t="s">
        <v>81</v>
      </c>
    </row>
    <row r="325" spans="2:65" s="13" customFormat="1" ht="11.25">
      <c r="B325" s="212"/>
      <c r="C325" s="213"/>
      <c r="D325" s="194" t="s">
        <v>146</v>
      </c>
      <c r="E325" s="214" t="s">
        <v>19</v>
      </c>
      <c r="F325" s="215" t="s">
        <v>586</v>
      </c>
      <c r="G325" s="213"/>
      <c r="H325" s="214" t="s">
        <v>19</v>
      </c>
      <c r="I325" s="216"/>
      <c r="J325" s="213"/>
      <c r="K325" s="213"/>
      <c r="L325" s="217"/>
      <c r="M325" s="218"/>
      <c r="N325" s="219"/>
      <c r="O325" s="219"/>
      <c r="P325" s="219"/>
      <c r="Q325" s="219"/>
      <c r="R325" s="219"/>
      <c r="S325" s="219"/>
      <c r="T325" s="220"/>
      <c r="AT325" s="221" t="s">
        <v>146</v>
      </c>
      <c r="AU325" s="221" t="s">
        <v>81</v>
      </c>
      <c r="AV325" s="13" t="s">
        <v>79</v>
      </c>
      <c r="AW325" s="13" t="s">
        <v>33</v>
      </c>
      <c r="AX325" s="13" t="s">
        <v>72</v>
      </c>
      <c r="AY325" s="221" t="s">
        <v>131</v>
      </c>
    </row>
    <row r="326" spans="2:65" s="12" customFormat="1" ht="11.25">
      <c r="B326" s="198"/>
      <c r="C326" s="199"/>
      <c r="D326" s="194" t="s">
        <v>146</v>
      </c>
      <c r="E326" s="200" t="s">
        <v>19</v>
      </c>
      <c r="F326" s="201" t="s">
        <v>605</v>
      </c>
      <c r="G326" s="199"/>
      <c r="H326" s="202">
        <v>2.4</v>
      </c>
      <c r="I326" s="203"/>
      <c r="J326" s="199"/>
      <c r="K326" s="199"/>
      <c r="L326" s="204"/>
      <c r="M326" s="205"/>
      <c r="N326" s="206"/>
      <c r="O326" s="206"/>
      <c r="P326" s="206"/>
      <c r="Q326" s="206"/>
      <c r="R326" s="206"/>
      <c r="S326" s="206"/>
      <c r="T326" s="207"/>
      <c r="AT326" s="208" t="s">
        <v>146</v>
      </c>
      <c r="AU326" s="208" t="s">
        <v>81</v>
      </c>
      <c r="AV326" s="12" t="s">
        <v>81</v>
      </c>
      <c r="AW326" s="12" t="s">
        <v>33</v>
      </c>
      <c r="AX326" s="12" t="s">
        <v>72</v>
      </c>
      <c r="AY326" s="208" t="s">
        <v>131</v>
      </c>
    </row>
    <row r="327" spans="2:65" s="1" customFormat="1" ht="16.5" customHeight="1">
      <c r="B327" s="34"/>
      <c r="C327" s="182" t="s">
        <v>606</v>
      </c>
      <c r="D327" s="182" t="s">
        <v>133</v>
      </c>
      <c r="E327" s="183" t="s">
        <v>607</v>
      </c>
      <c r="F327" s="184" t="s">
        <v>608</v>
      </c>
      <c r="G327" s="185" t="s">
        <v>229</v>
      </c>
      <c r="H327" s="186">
        <v>7</v>
      </c>
      <c r="I327" s="187"/>
      <c r="J327" s="188">
        <f>ROUND(I327*H327,2)</f>
        <v>0</v>
      </c>
      <c r="K327" s="184" t="s">
        <v>137</v>
      </c>
      <c r="L327" s="38"/>
      <c r="M327" s="189" t="s">
        <v>19</v>
      </c>
      <c r="N327" s="190" t="s">
        <v>43</v>
      </c>
      <c r="O327" s="60"/>
      <c r="P327" s="191">
        <f>O327*H327</f>
        <v>0</v>
      </c>
      <c r="Q327" s="191">
        <v>3.3E-4</v>
      </c>
      <c r="R327" s="191">
        <f>Q327*H327</f>
        <v>2.31E-3</v>
      </c>
      <c r="S327" s="191">
        <v>0</v>
      </c>
      <c r="T327" s="192">
        <f>S327*H327</f>
        <v>0</v>
      </c>
      <c r="AR327" s="17" t="s">
        <v>138</v>
      </c>
      <c r="AT327" s="17" t="s">
        <v>133</v>
      </c>
      <c r="AU327" s="17" t="s">
        <v>81</v>
      </c>
      <c r="AY327" s="17" t="s">
        <v>131</v>
      </c>
      <c r="BE327" s="193">
        <f>IF(N327="základní",J327,0)</f>
        <v>0</v>
      </c>
      <c r="BF327" s="193">
        <f>IF(N327="snížená",J327,0)</f>
        <v>0</v>
      </c>
      <c r="BG327" s="193">
        <f>IF(N327="zákl. přenesená",J327,0)</f>
        <v>0</v>
      </c>
      <c r="BH327" s="193">
        <f>IF(N327="sníž. přenesená",J327,0)</f>
        <v>0</v>
      </c>
      <c r="BI327" s="193">
        <f>IF(N327="nulová",J327,0)</f>
        <v>0</v>
      </c>
      <c r="BJ327" s="17" t="s">
        <v>79</v>
      </c>
      <c r="BK327" s="193">
        <f>ROUND(I327*H327,2)</f>
        <v>0</v>
      </c>
      <c r="BL327" s="17" t="s">
        <v>138</v>
      </c>
      <c r="BM327" s="17" t="s">
        <v>609</v>
      </c>
    </row>
    <row r="328" spans="2:65" s="1" customFormat="1" ht="11.25">
      <c r="B328" s="34"/>
      <c r="C328" s="35"/>
      <c r="D328" s="194" t="s">
        <v>140</v>
      </c>
      <c r="E328" s="35"/>
      <c r="F328" s="195" t="s">
        <v>610</v>
      </c>
      <c r="G328" s="35"/>
      <c r="H328" s="35"/>
      <c r="I328" s="112"/>
      <c r="J328" s="35"/>
      <c r="K328" s="35"/>
      <c r="L328" s="38"/>
      <c r="M328" s="196"/>
      <c r="N328" s="60"/>
      <c r="O328" s="60"/>
      <c r="P328" s="60"/>
      <c r="Q328" s="60"/>
      <c r="R328" s="60"/>
      <c r="S328" s="60"/>
      <c r="T328" s="61"/>
      <c r="AT328" s="17" t="s">
        <v>140</v>
      </c>
      <c r="AU328" s="17" t="s">
        <v>81</v>
      </c>
    </row>
    <row r="329" spans="2:65" s="1" customFormat="1" ht="107.25">
      <c r="B329" s="34"/>
      <c r="C329" s="35"/>
      <c r="D329" s="194" t="s">
        <v>142</v>
      </c>
      <c r="E329" s="35"/>
      <c r="F329" s="197" t="s">
        <v>611</v>
      </c>
      <c r="G329" s="35"/>
      <c r="H329" s="35"/>
      <c r="I329" s="112"/>
      <c r="J329" s="35"/>
      <c r="K329" s="35"/>
      <c r="L329" s="38"/>
      <c r="M329" s="196"/>
      <c r="N329" s="60"/>
      <c r="O329" s="60"/>
      <c r="P329" s="60"/>
      <c r="Q329" s="60"/>
      <c r="R329" s="60"/>
      <c r="S329" s="60"/>
      <c r="T329" s="61"/>
      <c r="AT329" s="17" t="s">
        <v>142</v>
      </c>
      <c r="AU329" s="17" t="s">
        <v>81</v>
      </c>
    </row>
    <row r="330" spans="2:65" s="13" customFormat="1" ht="11.25">
      <c r="B330" s="212"/>
      <c r="C330" s="213"/>
      <c r="D330" s="194" t="s">
        <v>146</v>
      </c>
      <c r="E330" s="214" t="s">
        <v>19</v>
      </c>
      <c r="F330" s="215" t="s">
        <v>586</v>
      </c>
      <c r="G330" s="213"/>
      <c r="H330" s="214" t="s">
        <v>19</v>
      </c>
      <c r="I330" s="216"/>
      <c r="J330" s="213"/>
      <c r="K330" s="213"/>
      <c r="L330" s="217"/>
      <c r="M330" s="218"/>
      <c r="N330" s="219"/>
      <c r="O330" s="219"/>
      <c r="P330" s="219"/>
      <c r="Q330" s="219"/>
      <c r="R330" s="219"/>
      <c r="S330" s="219"/>
      <c r="T330" s="220"/>
      <c r="AT330" s="221" t="s">
        <v>146</v>
      </c>
      <c r="AU330" s="221" t="s">
        <v>81</v>
      </c>
      <c r="AV330" s="13" t="s">
        <v>79</v>
      </c>
      <c r="AW330" s="13" t="s">
        <v>33</v>
      </c>
      <c r="AX330" s="13" t="s">
        <v>72</v>
      </c>
      <c r="AY330" s="221" t="s">
        <v>131</v>
      </c>
    </row>
    <row r="331" spans="2:65" s="12" customFormat="1" ht="11.25">
      <c r="B331" s="198"/>
      <c r="C331" s="199"/>
      <c r="D331" s="194" t="s">
        <v>146</v>
      </c>
      <c r="E331" s="200" t="s">
        <v>19</v>
      </c>
      <c r="F331" s="201" t="s">
        <v>587</v>
      </c>
      <c r="G331" s="199"/>
      <c r="H331" s="202">
        <v>7</v>
      </c>
      <c r="I331" s="203"/>
      <c r="J331" s="199"/>
      <c r="K331" s="199"/>
      <c r="L331" s="204"/>
      <c r="M331" s="205"/>
      <c r="N331" s="206"/>
      <c r="O331" s="206"/>
      <c r="P331" s="206"/>
      <c r="Q331" s="206"/>
      <c r="R331" s="206"/>
      <c r="S331" s="206"/>
      <c r="T331" s="207"/>
      <c r="AT331" s="208" t="s">
        <v>146</v>
      </c>
      <c r="AU331" s="208" t="s">
        <v>81</v>
      </c>
      <c r="AV331" s="12" t="s">
        <v>81</v>
      </c>
      <c r="AW331" s="12" t="s">
        <v>33</v>
      </c>
      <c r="AX331" s="12" t="s">
        <v>72</v>
      </c>
      <c r="AY331" s="208" t="s">
        <v>131</v>
      </c>
    </row>
    <row r="332" spans="2:65" s="1" customFormat="1" ht="16.5" customHeight="1">
      <c r="B332" s="34"/>
      <c r="C332" s="182" t="s">
        <v>612</v>
      </c>
      <c r="D332" s="182" t="s">
        <v>133</v>
      </c>
      <c r="E332" s="183" t="s">
        <v>613</v>
      </c>
      <c r="F332" s="184" t="s">
        <v>614</v>
      </c>
      <c r="G332" s="185" t="s">
        <v>229</v>
      </c>
      <c r="H332" s="186">
        <v>4.7</v>
      </c>
      <c r="I332" s="187"/>
      <c r="J332" s="188">
        <f>ROUND(I332*H332,2)</f>
        <v>0</v>
      </c>
      <c r="K332" s="184" t="s">
        <v>137</v>
      </c>
      <c r="L332" s="38"/>
      <c r="M332" s="189" t="s">
        <v>19</v>
      </c>
      <c r="N332" s="190" t="s">
        <v>43</v>
      </c>
      <c r="O332" s="60"/>
      <c r="P332" s="191">
        <f>O332*H332</f>
        <v>0</v>
      </c>
      <c r="Q332" s="191">
        <v>1.1E-4</v>
      </c>
      <c r="R332" s="191">
        <f>Q332*H332</f>
        <v>5.1699999999999999E-4</v>
      </c>
      <c r="S332" s="191">
        <v>0</v>
      </c>
      <c r="T332" s="192">
        <f>S332*H332</f>
        <v>0</v>
      </c>
      <c r="AR332" s="17" t="s">
        <v>138</v>
      </c>
      <c r="AT332" s="17" t="s">
        <v>133</v>
      </c>
      <c r="AU332" s="17" t="s">
        <v>81</v>
      </c>
      <c r="AY332" s="17" t="s">
        <v>131</v>
      </c>
      <c r="BE332" s="193">
        <f>IF(N332="základní",J332,0)</f>
        <v>0</v>
      </c>
      <c r="BF332" s="193">
        <f>IF(N332="snížená",J332,0)</f>
        <v>0</v>
      </c>
      <c r="BG332" s="193">
        <f>IF(N332="zákl. přenesená",J332,0)</f>
        <v>0</v>
      </c>
      <c r="BH332" s="193">
        <f>IF(N332="sníž. přenesená",J332,0)</f>
        <v>0</v>
      </c>
      <c r="BI332" s="193">
        <f>IF(N332="nulová",J332,0)</f>
        <v>0</v>
      </c>
      <c r="BJ332" s="17" t="s">
        <v>79</v>
      </c>
      <c r="BK332" s="193">
        <f>ROUND(I332*H332,2)</f>
        <v>0</v>
      </c>
      <c r="BL332" s="17" t="s">
        <v>138</v>
      </c>
      <c r="BM332" s="17" t="s">
        <v>615</v>
      </c>
    </row>
    <row r="333" spans="2:65" s="1" customFormat="1" ht="11.25">
      <c r="B333" s="34"/>
      <c r="C333" s="35"/>
      <c r="D333" s="194" t="s">
        <v>140</v>
      </c>
      <c r="E333" s="35"/>
      <c r="F333" s="195" t="s">
        <v>616</v>
      </c>
      <c r="G333" s="35"/>
      <c r="H333" s="35"/>
      <c r="I333" s="112"/>
      <c r="J333" s="35"/>
      <c r="K333" s="35"/>
      <c r="L333" s="38"/>
      <c r="M333" s="196"/>
      <c r="N333" s="60"/>
      <c r="O333" s="60"/>
      <c r="P333" s="60"/>
      <c r="Q333" s="60"/>
      <c r="R333" s="60"/>
      <c r="S333" s="60"/>
      <c r="T333" s="61"/>
      <c r="AT333" s="17" t="s">
        <v>140</v>
      </c>
      <c r="AU333" s="17" t="s">
        <v>81</v>
      </c>
    </row>
    <row r="334" spans="2:65" s="1" customFormat="1" ht="107.25">
      <c r="B334" s="34"/>
      <c r="C334" s="35"/>
      <c r="D334" s="194" t="s">
        <v>142</v>
      </c>
      <c r="E334" s="35"/>
      <c r="F334" s="197" t="s">
        <v>611</v>
      </c>
      <c r="G334" s="35"/>
      <c r="H334" s="35"/>
      <c r="I334" s="112"/>
      <c r="J334" s="35"/>
      <c r="K334" s="35"/>
      <c r="L334" s="38"/>
      <c r="M334" s="196"/>
      <c r="N334" s="60"/>
      <c r="O334" s="60"/>
      <c r="P334" s="60"/>
      <c r="Q334" s="60"/>
      <c r="R334" s="60"/>
      <c r="S334" s="60"/>
      <c r="T334" s="61"/>
      <c r="AT334" s="17" t="s">
        <v>142</v>
      </c>
      <c r="AU334" s="17" t="s">
        <v>81</v>
      </c>
    </row>
    <row r="335" spans="2:65" s="13" customFormat="1" ht="11.25">
      <c r="B335" s="212"/>
      <c r="C335" s="213"/>
      <c r="D335" s="194" t="s">
        <v>146</v>
      </c>
      <c r="E335" s="214" t="s">
        <v>19</v>
      </c>
      <c r="F335" s="215" t="s">
        <v>586</v>
      </c>
      <c r="G335" s="213"/>
      <c r="H335" s="214" t="s">
        <v>19</v>
      </c>
      <c r="I335" s="216"/>
      <c r="J335" s="213"/>
      <c r="K335" s="213"/>
      <c r="L335" s="217"/>
      <c r="M335" s="218"/>
      <c r="N335" s="219"/>
      <c r="O335" s="219"/>
      <c r="P335" s="219"/>
      <c r="Q335" s="219"/>
      <c r="R335" s="219"/>
      <c r="S335" s="219"/>
      <c r="T335" s="220"/>
      <c r="AT335" s="221" t="s">
        <v>146</v>
      </c>
      <c r="AU335" s="221" t="s">
        <v>81</v>
      </c>
      <c r="AV335" s="13" t="s">
        <v>79</v>
      </c>
      <c r="AW335" s="13" t="s">
        <v>33</v>
      </c>
      <c r="AX335" s="13" t="s">
        <v>72</v>
      </c>
      <c r="AY335" s="221" t="s">
        <v>131</v>
      </c>
    </row>
    <row r="336" spans="2:65" s="12" customFormat="1" ht="11.25">
      <c r="B336" s="198"/>
      <c r="C336" s="199"/>
      <c r="D336" s="194" t="s">
        <v>146</v>
      </c>
      <c r="E336" s="200" t="s">
        <v>19</v>
      </c>
      <c r="F336" s="201" t="s">
        <v>593</v>
      </c>
      <c r="G336" s="199"/>
      <c r="H336" s="202">
        <v>4.7</v>
      </c>
      <c r="I336" s="203"/>
      <c r="J336" s="199"/>
      <c r="K336" s="199"/>
      <c r="L336" s="204"/>
      <c r="M336" s="205"/>
      <c r="N336" s="206"/>
      <c r="O336" s="206"/>
      <c r="P336" s="206"/>
      <c r="Q336" s="206"/>
      <c r="R336" s="206"/>
      <c r="S336" s="206"/>
      <c r="T336" s="207"/>
      <c r="AT336" s="208" t="s">
        <v>146</v>
      </c>
      <c r="AU336" s="208" t="s">
        <v>81</v>
      </c>
      <c r="AV336" s="12" t="s">
        <v>81</v>
      </c>
      <c r="AW336" s="12" t="s">
        <v>33</v>
      </c>
      <c r="AX336" s="12" t="s">
        <v>72</v>
      </c>
      <c r="AY336" s="208" t="s">
        <v>131</v>
      </c>
    </row>
    <row r="337" spans="2:65" s="1" customFormat="1" ht="16.5" customHeight="1">
      <c r="B337" s="34"/>
      <c r="C337" s="182" t="s">
        <v>617</v>
      </c>
      <c r="D337" s="182" t="s">
        <v>133</v>
      </c>
      <c r="E337" s="183" t="s">
        <v>618</v>
      </c>
      <c r="F337" s="184" t="s">
        <v>619</v>
      </c>
      <c r="G337" s="185" t="s">
        <v>229</v>
      </c>
      <c r="H337" s="186">
        <v>18.3</v>
      </c>
      <c r="I337" s="187"/>
      <c r="J337" s="188">
        <f>ROUND(I337*H337,2)</f>
        <v>0</v>
      </c>
      <c r="K337" s="184" t="s">
        <v>137</v>
      </c>
      <c r="L337" s="38"/>
      <c r="M337" s="189" t="s">
        <v>19</v>
      </c>
      <c r="N337" s="190" t="s">
        <v>43</v>
      </c>
      <c r="O337" s="60"/>
      <c r="P337" s="191">
        <f>O337*H337</f>
        <v>0</v>
      </c>
      <c r="Q337" s="191">
        <v>6.4999999999999997E-4</v>
      </c>
      <c r="R337" s="191">
        <f>Q337*H337</f>
        <v>1.1894999999999999E-2</v>
      </c>
      <c r="S337" s="191">
        <v>0</v>
      </c>
      <c r="T337" s="192">
        <f>S337*H337</f>
        <v>0</v>
      </c>
      <c r="AR337" s="17" t="s">
        <v>138</v>
      </c>
      <c r="AT337" s="17" t="s">
        <v>133</v>
      </c>
      <c r="AU337" s="17" t="s">
        <v>81</v>
      </c>
      <c r="AY337" s="17" t="s">
        <v>131</v>
      </c>
      <c r="BE337" s="193">
        <f>IF(N337="základní",J337,0)</f>
        <v>0</v>
      </c>
      <c r="BF337" s="193">
        <f>IF(N337="snížená",J337,0)</f>
        <v>0</v>
      </c>
      <c r="BG337" s="193">
        <f>IF(N337="zákl. přenesená",J337,0)</f>
        <v>0</v>
      </c>
      <c r="BH337" s="193">
        <f>IF(N337="sníž. přenesená",J337,0)</f>
        <v>0</v>
      </c>
      <c r="BI337" s="193">
        <f>IF(N337="nulová",J337,0)</f>
        <v>0</v>
      </c>
      <c r="BJ337" s="17" t="s">
        <v>79</v>
      </c>
      <c r="BK337" s="193">
        <f>ROUND(I337*H337,2)</f>
        <v>0</v>
      </c>
      <c r="BL337" s="17" t="s">
        <v>138</v>
      </c>
      <c r="BM337" s="17" t="s">
        <v>620</v>
      </c>
    </row>
    <row r="338" spans="2:65" s="1" customFormat="1" ht="11.25">
      <c r="B338" s="34"/>
      <c r="C338" s="35"/>
      <c r="D338" s="194" t="s">
        <v>140</v>
      </c>
      <c r="E338" s="35"/>
      <c r="F338" s="195" t="s">
        <v>621</v>
      </c>
      <c r="G338" s="35"/>
      <c r="H338" s="35"/>
      <c r="I338" s="112"/>
      <c r="J338" s="35"/>
      <c r="K338" s="35"/>
      <c r="L338" s="38"/>
      <c r="M338" s="196"/>
      <c r="N338" s="60"/>
      <c r="O338" s="60"/>
      <c r="P338" s="60"/>
      <c r="Q338" s="60"/>
      <c r="R338" s="60"/>
      <c r="S338" s="60"/>
      <c r="T338" s="61"/>
      <c r="AT338" s="17" t="s">
        <v>140</v>
      </c>
      <c r="AU338" s="17" t="s">
        <v>81</v>
      </c>
    </row>
    <row r="339" spans="2:65" s="1" customFormat="1" ht="107.25">
      <c r="B339" s="34"/>
      <c r="C339" s="35"/>
      <c r="D339" s="194" t="s">
        <v>142</v>
      </c>
      <c r="E339" s="35"/>
      <c r="F339" s="197" t="s">
        <v>611</v>
      </c>
      <c r="G339" s="35"/>
      <c r="H339" s="35"/>
      <c r="I339" s="112"/>
      <c r="J339" s="35"/>
      <c r="K339" s="35"/>
      <c r="L339" s="38"/>
      <c r="M339" s="196"/>
      <c r="N339" s="60"/>
      <c r="O339" s="60"/>
      <c r="P339" s="60"/>
      <c r="Q339" s="60"/>
      <c r="R339" s="60"/>
      <c r="S339" s="60"/>
      <c r="T339" s="61"/>
      <c r="AT339" s="17" t="s">
        <v>142</v>
      </c>
      <c r="AU339" s="17" t="s">
        <v>81</v>
      </c>
    </row>
    <row r="340" spans="2:65" s="13" customFormat="1" ht="11.25">
      <c r="B340" s="212"/>
      <c r="C340" s="213"/>
      <c r="D340" s="194" t="s">
        <v>146</v>
      </c>
      <c r="E340" s="214" t="s">
        <v>19</v>
      </c>
      <c r="F340" s="215" t="s">
        <v>586</v>
      </c>
      <c r="G340" s="213"/>
      <c r="H340" s="214" t="s">
        <v>19</v>
      </c>
      <c r="I340" s="216"/>
      <c r="J340" s="213"/>
      <c r="K340" s="213"/>
      <c r="L340" s="217"/>
      <c r="M340" s="218"/>
      <c r="N340" s="219"/>
      <c r="O340" s="219"/>
      <c r="P340" s="219"/>
      <c r="Q340" s="219"/>
      <c r="R340" s="219"/>
      <c r="S340" s="219"/>
      <c r="T340" s="220"/>
      <c r="AT340" s="221" t="s">
        <v>146</v>
      </c>
      <c r="AU340" s="221" t="s">
        <v>81</v>
      </c>
      <c r="AV340" s="13" t="s">
        <v>79</v>
      </c>
      <c r="AW340" s="13" t="s">
        <v>33</v>
      </c>
      <c r="AX340" s="13" t="s">
        <v>72</v>
      </c>
      <c r="AY340" s="221" t="s">
        <v>131</v>
      </c>
    </row>
    <row r="341" spans="2:65" s="12" customFormat="1" ht="11.25">
      <c r="B341" s="198"/>
      <c r="C341" s="199"/>
      <c r="D341" s="194" t="s">
        <v>146</v>
      </c>
      <c r="E341" s="200" t="s">
        <v>19</v>
      </c>
      <c r="F341" s="201" t="s">
        <v>599</v>
      </c>
      <c r="G341" s="199"/>
      <c r="H341" s="202">
        <v>18.3</v>
      </c>
      <c r="I341" s="203"/>
      <c r="J341" s="199"/>
      <c r="K341" s="199"/>
      <c r="L341" s="204"/>
      <c r="M341" s="205"/>
      <c r="N341" s="206"/>
      <c r="O341" s="206"/>
      <c r="P341" s="206"/>
      <c r="Q341" s="206"/>
      <c r="R341" s="206"/>
      <c r="S341" s="206"/>
      <c r="T341" s="207"/>
      <c r="AT341" s="208" t="s">
        <v>146</v>
      </c>
      <c r="AU341" s="208" t="s">
        <v>81</v>
      </c>
      <c r="AV341" s="12" t="s">
        <v>81</v>
      </c>
      <c r="AW341" s="12" t="s">
        <v>33</v>
      </c>
      <c r="AX341" s="12" t="s">
        <v>72</v>
      </c>
      <c r="AY341" s="208" t="s">
        <v>131</v>
      </c>
    </row>
    <row r="342" spans="2:65" s="1" customFormat="1" ht="16.5" customHeight="1">
      <c r="B342" s="34"/>
      <c r="C342" s="182" t="s">
        <v>622</v>
      </c>
      <c r="D342" s="182" t="s">
        <v>133</v>
      </c>
      <c r="E342" s="183" t="s">
        <v>623</v>
      </c>
      <c r="F342" s="184" t="s">
        <v>624</v>
      </c>
      <c r="G342" s="185" t="s">
        <v>229</v>
      </c>
      <c r="H342" s="186">
        <v>2.4</v>
      </c>
      <c r="I342" s="187"/>
      <c r="J342" s="188">
        <f>ROUND(I342*H342,2)</f>
        <v>0</v>
      </c>
      <c r="K342" s="184" t="s">
        <v>137</v>
      </c>
      <c r="L342" s="38"/>
      <c r="M342" s="189" t="s">
        <v>19</v>
      </c>
      <c r="N342" s="190" t="s">
        <v>43</v>
      </c>
      <c r="O342" s="60"/>
      <c r="P342" s="191">
        <f>O342*H342</f>
        <v>0</v>
      </c>
      <c r="Q342" s="191">
        <v>3.8000000000000002E-4</v>
      </c>
      <c r="R342" s="191">
        <f>Q342*H342</f>
        <v>9.1200000000000005E-4</v>
      </c>
      <c r="S342" s="191">
        <v>0</v>
      </c>
      <c r="T342" s="192">
        <f>S342*H342</f>
        <v>0</v>
      </c>
      <c r="AR342" s="17" t="s">
        <v>138</v>
      </c>
      <c r="AT342" s="17" t="s">
        <v>133</v>
      </c>
      <c r="AU342" s="17" t="s">
        <v>81</v>
      </c>
      <c r="AY342" s="17" t="s">
        <v>131</v>
      </c>
      <c r="BE342" s="193">
        <f>IF(N342="základní",J342,0)</f>
        <v>0</v>
      </c>
      <c r="BF342" s="193">
        <f>IF(N342="snížená",J342,0)</f>
        <v>0</v>
      </c>
      <c r="BG342" s="193">
        <f>IF(N342="zákl. přenesená",J342,0)</f>
        <v>0</v>
      </c>
      <c r="BH342" s="193">
        <f>IF(N342="sníž. přenesená",J342,0)</f>
        <v>0</v>
      </c>
      <c r="BI342" s="193">
        <f>IF(N342="nulová",J342,0)</f>
        <v>0</v>
      </c>
      <c r="BJ342" s="17" t="s">
        <v>79</v>
      </c>
      <c r="BK342" s="193">
        <f>ROUND(I342*H342,2)</f>
        <v>0</v>
      </c>
      <c r="BL342" s="17" t="s">
        <v>138</v>
      </c>
      <c r="BM342" s="17" t="s">
        <v>625</v>
      </c>
    </row>
    <row r="343" spans="2:65" s="1" customFormat="1" ht="11.25">
      <c r="B343" s="34"/>
      <c r="C343" s="35"/>
      <c r="D343" s="194" t="s">
        <v>140</v>
      </c>
      <c r="E343" s="35"/>
      <c r="F343" s="195" t="s">
        <v>626</v>
      </c>
      <c r="G343" s="35"/>
      <c r="H343" s="35"/>
      <c r="I343" s="112"/>
      <c r="J343" s="35"/>
      <c r="K343" s="35"/>
      <c r="L343" s="38"/>
      <c r="M343" s="196"/>
      <c r="N343" s="60"/>
      <c r="O343" s="60"/>
      <c r="P343" s="60"/>
      <c r="Q343" s="60"/>
      <c r="R343" s="60"/>
      <c r="S343" s="60"/>
      <c r="T343" s="61"/>
      <c r="AT343" s="17" t="s">
        <v>140</v>
      </c>
      <c r="AU343" s="17" t="s">
        <v>81</v>
      </c>
    </row>
    <row r="344" spans="2:65" s="1" customFormat="1" ht="107.25">
      <c r="B344" s="34"/>
      <c r="C344" s="35"/>
      <c r="D344" s="194" t="s">
        <v>142</v>
      </c>
      <c r="E344" s="35"/>
      <c r="F344" s="197" t="s">
        <v>611</v>
      </c>
      <c r="G344" s="35"/>
      <c r="H344" s="35"/>
      <c r="I344" s="112"/>
      <c r="J344" s="35"/>
      <c r="K344" s="35"/>
      <c r="L344" s="38"/>
      <c r="M344" s="196"/>
      <c r="N344" s="60"/>
      <c r="O344" s="60"/>
      <c r="P344" s="60"/>
      <c r="Q344" s="60"/>
      <c r="R344" s="60"/>
      <c r="S344" s="60"/>
      <c r="T344" s="61"/>
      <c r="AT344" s="17" t="s">
        <v>142</v>
      </c>
      <c r="AU344" s="17" t="s">
        <v>81</v>
      </c>
    </row>
    <row r="345" spans="2:65" s="13" customFormat="1" ht="11.25">
      <c r="B345" s="212"/>
      <c r="C345" s="213"/>
      <c r="D345" s="194" t="s">
        <v>146</v>
      </c>
      <c r="E345" s="214" t="s">
        <v>19</v>
      </c>
      <c r="F345" s="215" t="s">
        <v>586</v>
      </c>
      <c r="G345" s="213"/>
      <c r="H345" s="214" t="s">
        <v>19</v>
      </c>
      <c r="I345" s="216"/>
      <c r="J345" s="213"/>
      <c r="K345" s="213"/>
      <c r="L345" s="217"/>
      <c r="M345" s="218"/>
      <c r="N345" s="219"/>
      <c r="O345" s="219"/>
      <c r="P345" s="219"/>
      <c r="Q345" s="219"/>
      <c r="R345" s="219"/>
      <c r="S345" s="219"/>
      <c r="T345" s="220"/>
      <c r="AT345" s="221" t="s">
        <v>146</v>
      </c>
      <c r="AU345" s="221" t="s">
        <v>81</v>
      </c>
      <c r="AV345" s="13" t="s">
        <v>79</v>
      </c>
      <c r="AW345" s="13" t="s">
        <v>33</v>
      </c>
      <c r="AX345" s="13" t="s">
        <v>72</v>
      </c>
      <c r="AY345" s="221" t="s">
        <v>131</v>
      </c>
    </row>
    <row r="346" spans="2:65" s="12" customFormat="1" ht="11.25">
      <c r="B346" s="198"/>
      <c r="C346" s="199"/>
      <c r="D346" s="194" t="s">
        <v>146</v>
      </c>
      <c r="E346" s="200" t="s">
        <v>19</v>
      </c>
      <c r="F346" s="201" t="s">
        <v>605</v>
      </c>
      <c r="G346" s="199"/>
      <c r="H346" s="202">
        <v>2.4</v>
      </c>
      <c r="I346" s="203"/>
      <c r="J346" s="199"/>
      <c r="K346" s="199"/>
      <c r="L346" s="204"/>
      <c r="M346" s="205"/>
      <c r="N346" s="206"/>
      <c r="O346" s="206"/>
      <c r="P346" s="206"/>
      <c r="Q346" s="206"/>
      <c r="R346" s="206"/>
      <c r="S346" s="206"/>
      <c r="T346" s="207"/>
      <c r="AT346" s="208" t="s">
        <v>146</v>
      </c>
      <c r="AU346" s="208" t="s">
        <v>81</v>
      </c>
      <c r="AV346" s="12" t="s">
        <v>81</v>
      </c>
      <c r="AW346" s="12" t="s">
        <v>33</v>
      </c>
      <c r="AX346" s="12" t="s">
        <v>72</v>
      </c>
      <c r="AY346" s="208" t="s">
        <v>131</v>
      </c>
    </row>
    <row r="347" spans="2:65" s="1" customFormat="1" ht="16.5" customHeight="1">
      <c r="B347" s="34"/>
      <c r="C347" s="182" t="s">
        <v>627</v>
      </c>
      <c r="D347" s="182" t="s">
        <v>133</v>
      </c>
      <c r="E347" s="183" t="s">
        <v>628</v>
      </c>
      <c r="F347" s="184" t="s">
        <v>629</v>
      </c>
      <c r="G347" s="185" t="s">
        <v>229</v>
      </c>
      <c r="H347" s="186">
        <v>32.4</v>
      </c>
      <c r="I347" s="187"/>
      <c r="J347" s="188">
        <f>ROUND(I347*H347,2)</f>
        <v>0</v>
      </c>
      <c r="K347" s="184" t="s">
        <v>137</v>
      </c>
      <c r="L347" s="38"/>
      <c r="M347" s="189" t="s">
        <v>19</v>
      </c>
      <c r="N347" s="190" t="s">
        <v>43</v>
      </c>
      <c r="O347" s="60"/>
      <c r="P347" s="191">
        <f>O347*H347</f>
        <v>0</v>
      </c>
      <c r="Q347" s="191">
        <v>0</v>
      </c>
      <c r="R347" s="191">
        <f>Q347*H347</f>
        <v>0</v>
      </c>
      <c r="S347" s="191">
        <v>0</v>
      </c>
      <c r="T347" s="192">
        <f>S347*H347</f>
        <v>0</v>
      </c>
      <c r="AR347" s="17" t="s">
        <v>138</v>
      </c>
      <c r="AT347" s="17" t="s">
        <v>133</v>
      </c>
      <c r="AU347" s="17" t="s">
        <v>81</v>
      </c>
      <c r="AY347" s="17" t="s">
        <v>131</v>
      </c>
      <c r="BE347" s="193">
        <f>IF(N347="základní",J347,0)</f>
        <v>0</v>
      </c>
      <c r="BF347" s="193">
        <f>IF(N347="snížená",J347,0)</f>
        <v>0</v>
      </c>
      <c r="BG347" s="193">
        <f>IF(N347="zákl. přenesená",J347,0)</f>
        <v>0</v>
      </c>
      <c r="BH347" s="193">
        <f>IF(N347="sníž. přenesená",J347,0)</f>
        <v>0</v>
      </c>
      <c r="BI347" s="193">
        <f>IF(N347="nulová",J347,0)</f>
        <v>0</v>
      </c>
      <c r="BJ347" s="17" t="s">
        <v>79</v>
      </c>
      <c r="BK347" s="193">
        <f>ROUND(I347*H347,2)</f>
        <v>0</v>
      </c>
      <c r="BL347" s="17" t="s">
        <v>138</v>
      </c>
      <c r="BM347" s="17" t="s">
        <v>630</v>
      </c>
    </row>
    <row r="348" spans="2:65" s="1" customFormat="1" ht="11.25">
      <c r="B348" s="34"/>
      <c r="C348" s="35"/>
      <c r="D348" s="194" t="s">
        <v>140</v>
      </c>
      <c r="E348" s="35"/>
      <c r="F348" s="195" t="s">
        <v>631</v>
      </c>
      <c r="G348" s="35"/>
      <c r="H348" s="35"/>
      <c r="I348" s="112"/>
      <c r="J348" s="35"/>
      <c r="K348" s="35"/>
      <c r="L348" s="38"/>
      <c r="M348" s="196"/>
      <c r="N348" s="60"/>
      <c r="O348" s="60"/>
      <c r="P348" s="60"/>
      <c r="Q348" s="60"/>
      <c r="R348" s="60"/>
      <c r="S348" s="60"/>
      <c r="T348" s="61"/>
      <c r="AT348" s="17" t="s">
        <v>140</v>
      </c>
      <c r="AU348" s="17" t="s">
        <v>81</v>
      </c>
    </row>
    <row r="349" spans="2:65" s="1" customFormat="1" ht="48.75">
      <c r="B349" s="34"/>
      <c r="C349" s="35"/>
      <c r="D349" s="194" t="s">
        <v>142</v>
      </c>
      <c r="E349" s="35"/>
      <c r="F349" s="197" t="s">
        <v>632</v>
      </c>
      <c r="G349" s="35"/>
      <c r="H349" s="35"/>
      <c r="I349" s="112"/>
      <c r="J349" s="35"/>
      <c r="K349" s="35"/>
      <c r="L349" s="38"/>
      <c r="M349" s="196"/>
      <c r="N349" s="60"/>
      <c r="O349" s="60"/>
      <c r="P349" s="60"/>
      <c r="Q349" s="60"/>
      <c r="R349" s="60"/>
      <c r="S349" s="60"/>
      <c r="T349" s="61"/>
      <c r="AT349" s="17" t="s">
        <v>142</v>
      </c>
      <c r="AU349" s="17" t="s">
        <v>81</v>
      </c>
    </row>
    <row r="350" spans="2:65" s="1" customFormat="1" ht="107.25">
      <c r="B350" s="34"/>
      <c r="C350" s="35"/>
      <c r="D350" s="194" t="s">
        <v>144</v>
      </c>
      <c r="E350" s="35"/>
      <c r="F350" s="197" t="s">
        <v>633</v>
      </c>
      <c r="G350" s="35"/>
      <c r="H350" s="35"/>
      <c r="I350" s="112"/>
      <c r="J350" s="35"/>
      <c r="K350" s="35"/>
      <c r="L350" s="38"/>
      <c r="M350" s="196"/>
      <c r="N350" s="60"/>
      <c r="O350" s="60"/>
      <c r="P350" s="60"/>
      <c r="Q350" s="60"/>
      <c r="R350" s="60"/>
      <c r="S350" s="60"/>
      <c r="T350" s="61"/>
      <c r="AT350" s="17" t="s">
        <v>144</v>
      </c>
      <c r="AU350" s="17" t="s">
        <v>81</v>
      </c>
    </row>
    <row r="351" spans="2:65" s="13" customFormat="1" ht="11.25">
      <c r="B351" s="212"/>
      <c r="C351" s="213"/>
      <c r="D351" s="194" t="s">
        <v>146</v>
      </c>
      <c r="E351" s="214" t="s">
        <v>19</v>
      </c>
      <c r="F351" s="215" t="s">
        <v>586</v>
      </c>
      <c r="G351" s="213"/>
      <c r="H351" s="214" t="s">
        <v>19</v>
      </c>
      <c r="I351" s="216"/>
      <c r="J351" s="213"/>
      <c r="K351" s="213"/>
      <c r="L351" s="217"/>
      <c r="M351" s="218"/>
      <c r="N351" s="219"/>
      <c r="O351" s="219"/>
      <c r="P351" s="219"/>
      <c r="Q351" s="219"/>
      <c r="R351" s="219"/>
      <c r="S351" s="219"/>
      <c r="T351" s="220"/>
      <c r="AT351" s="221" t="s">
        <v>146</v>
      </c>
      <c r="AU351" s="221" t="s">
        <v>81</v>
      </c>
      <c r="AV351" s="13" t="s">
        <v>79</v>
      </c>
      <c r="AW351" s="13" t="s">
        <v>33</v>
      </c>
      <c r="AX351" s="13" t="s">
        <v>72</v>
      </c>
      <c r="AY351" s="221" t="s">
        <v>131</v>
      </c>
    </row>
    <row r="352" spans="2:65" s="12" customFormat="1" ht="11.25">
      <c r="B352" s="198"/>
      <c r="C352" s="199"/>
      <c r="D352" s="194" t="s">
        <v>146</v>
      </c>
      <c r="E352" s="200" t="s">
        <v>19</v>
      </c>
      <c r="F352" s="201" t="s">
        <v>587</v>
      </c>
      <c r="G352" s="199"/>
      <c r="H352" s="202">
        <v>7</v>
      </c>
      <c r="I352" s="203"/>
      <c r="J352" s="199"/>
      <c r="K352" s="199"/>
      <c r="L352" s="204"/>
      <c r="M352" s="205"/>
      <c r="N352" s="206"/>
      <c r="O352" s="206"/>
      <c r="P352" s="206"/>
      <c r="Q352" s="206"/>
      <c r="R352" s="206"/>
      <c r="S352" s="206"/>
      <c r="T352" s="207"/>
      <c r="AT352" s="208" t="s">
        <v>146</v>
      </c>
      <c r="AU352" s="208" t="s">
        <v>81</v>
      </c>
      <c r="AV352" s="12" t="s">
        <v>81</v>
      </c>
      <c r="AW352" s="12" t="s">
        <v>33</v>
      </c>
      <c r="AX352" s="12" t="s">
        <v>72</v>
      </c>
      <c r="AY352" s="208" t="s">
        <v>131</v>
      </c>
    </row>
    <row r="353" spans="2:65" s="12" customFormat="1" ht="11.25">
      <c r="B353" s="198"/>
      <c r="C353" s="199"/>
      <c r="D353" s="194" t="s">
        <v>146</v>
      </c>
      <c r="E353" s="200" t="s">
        <v>19</v>
      </c>
      <c r="F353" s="201" t="s">
        <v>593</v>
      </c>
      <c r="G353" s="199"/>
      <c r="H353" s="202">
        <v>4.7</v>
      </c>
      <c r="I353" s="203"/>
      <c r="J353" s="199"/>
      <c r="K353" s="199"/>
      <c r="L353" s="204"/>
      <c r="M353" s="205"/>
      <c r="N353" s="206"/>
      <c r="O353" s="206"/>
      <c r="P353" s="206"/>
      <c r="Q353" s="206"/>
      <c r="R353" s="206"/>
      <c r="S353" s="206"/>
      <c r="T353" s="207"/>
      <c r="AT353" s="208" t="s">
        <v>146</v>
      </c>
      <c r="AU353" s="208" t="s">
        <v>81</v>
      </c>
      <c r="AV353" s="12" t="s">
        <v>81</v>
      </c>
      <c r="AW353" s="12" t="s">
        <v>33</v>
      </c>
      <c r="AX353" s="12" t="s">
        <v>72</v>
      </c>
      <c r="AY353" s="208" t="s">
        <v>131</v>
      </c>
    </row>
    <row r="354" spans="2:65" s="12" customFormat="1" ht="11.25">
      <c r="B354" s="198"/>
      <c r="C354" s="199"/>
      <c r="D354" s="194" t="s">
        <v>146</v>
      </c>
      <c r="E354" s="200" t="s">
        <v>19</v>
      </c>
      <c r="F354" s="201" t="s">
        <v>599</v>
      </c>
      <c r="G354" s="199"/>
      <c r="H354" s="202">
        <v>18.3</v>
      </c>
      <c r="I354" s="203"/>
      <c r="J354" s="199"/>
      <c r="K354" s="199"/>
      <c r="L354" s="204"/>
      <c r="M354" s="205"/>
      <c r="N354" s="206"/>
      <c r="O354" s="206"/>
      <c r="P354" s="206"/>
      <c r="Q354" s="206"/>
      <c r="R354" s="206"/>
      <c r="S354" s="206"/>
      <c r="T354" s="207"/>
      <c r="AT354" s="208" t="s">
        <v>146</v>
      </c>
      <c r="AU354" s="208" t="s">
        <v>81</v>
      </c>
      <c r="AV354" s="12" t="s">
        <v>81</v>
      </c>
      <c r="AW354" s="12" t="s">
        <v>33</v>
      </c>
      <c r="AX354" s="12" t="s">
        <v>72</v>
      </c>
      <c r="AY354" s="208" t="s">
        <v>131</v>
      </c>
    </row>
    <row r="355" spans="2:65" s="12" customFormat="1" ht="11.25">
      <c r="B355" s="198"/>
      <c r="C355" s="199"/>
      <c r="D355" s="194" t="s">
        <v>146</v>
      </c>
      <c r="E355" s="200" t="s">
        <v>19</v>
      </c>
      <c r="F355" s="201" t="s">
        <v>605</v>
      </c>
      <c r="G355" s="199"/>
      <c r="H355" s="202">
        <v>2.4</v>
      </c>
      <c r="I355" s="203"/>
      <c r="J355" s="199"/>
      <c r="K355" s="199"/>
      <c r="L355" s="204"/>
      <c r="M355" s="205"/>
      <c r="N355" s="206"/>
      <c r="O355" s="206"/>
      <c r="P355" s="206"/>
      <c r="Q355" s="206"/>
      <c r="R355" s="206"/>
      <c r="S355" s="206"/>
      <c r="T355" s="207"/>
      <c r="AT355" s="208" t="s">
        <v>146</v>
      </c>
      <c r="AU355" s="208" t="s">
        <v>81</v>
      </c>
      <c r="AV355" s="12" t="s">
        <v>81</v>
      </c>
      <c r="AW355" s="12" t="s">
        <v>33</v>
      </c>
      <c r="AX355" s="12" t="s">
        <v>72</v>
      </c>
      <c r="AY355" s="208" t="s">
        <v>131</v>
      </c>
    </row>
    <row r="356" spans="2:65" s="1" customFormat="1" ht="16.5" customHeight="1">
      <c r="B356" s="34"/>
      <c r="C356" s="182" t="s">
        <v>634</v>
      </c>
      <c r="D356" s="182" t="s">
        <v>133</v>
      </c>
      <c r="E356" s="183" t="s">
        <v>635</v>
      </c>
      <c r="F356" s="184" t="s">
        <v>636</v>
      </c>
      <c r="G356" s="185" t="s">
        <v>229</v>
      </c>
      <c r="H356" s="186">
        <v>6.1</v>
      </c>
      <c r="I356" s="187"/>
      <c r="J356" s="188">
        <f>ROUND(I356*H356,2)</f>
        <v>0</v>
      </c>
      <c r="K356" s="184" t="s">
        <v>137</v>
      </c>
      <c r="L356" s="38"/>
      <c r="M356" s="189" t="s">
        <v>19</v>
      </c>
      <c r="N356" s="190" t="s">
        <v>43</v>
      </c>
      <c r="O356" s="60"/>
      <c r="P356" s="191">
        <f>O356*H356</f>
        <v>0</v>
      </c>
      <c r="Q356" s="191">
        <v>0.14066999999999999</v>
      </c>
      <c r="R356" s="191">
        <f>Q356*H356</f>
        <v>0.85808699999999993</v>
      </c>
      <c r="S356" s="191">
        <v>0</v>
      </c>
      <c r="T356" s="192">
        <f>S356*H356</f>
        <v>0</v>
      </c>
      <c r="AR356" s="17" t="s">
        <v>138</v>
      </c>
      <c r="AT356" s="17" t="s">
        <v>133</v>
      </c>
      <c r="AU356" s="17" t="s">
        <v>81</v>
      </c>
      <c r="AY356" s="17" t="s">
        <v>131</v>
      </c>
      <c r="BE356" s="193">
        <f>IF(N356="základní",J356,0)</f>
        <v>0</v>
      </c>
      <c r="BF356" s="193">
        <f>IF(N356="snížená",J356,0)</f>
        <v>0</v>
      </c>
      <c r="BG356" s="193">
        <f>IF(N356="zákl. přenesená",J356,0)</f>
        <v>0</v>
      </c>
      <c r="BH356" s="193">
        <f>IF(N356="sníž. přenesená",J356,0)</f>
        <v>0</v>
      </c>
      <c r="BI356" s="193">
        <f>IF(N356="nulová",J356,0)</f>
        <v>0</v>
      </c>
      <c r="BJ356" s="17" t="s">
        <v>79</v>
      </c>
      <c r="BK356" s="193">
        <f>ROUND(I356*H356,2)</f>
        <v>0</v>
      </c>
      <c r="BL356" s="17" t="s">
        <v>138</v>
      </c>
      <c r="BM356" s="17" t="s">
        <v>637</v>
      </c>
    </row>
    <row r="357" spans="2:65" s="1" customFormat="1" ht="19.5">
      <c r="B357" s="34"/>
      <c r="C357" s="35"/>
      <c r="D357" s="194" t="s">
        <v>140</v>
      </c>
      <c r="E357" s="35"/>
      <c r="F357" s="195" t="s">
        <v>638</v>
      </c>
      <c r="G357" s="35"/>
      <c r="H357" s="35"/>
      <c r="I357" s="112"/>
      <c r="J357" s="35"/>
      <c r="K357" s="35"/>
      <c r="L357" s="38"/>
      <c r="M357" s="196"/>
      <c r="N357" s="60"/>
      <c r="O357" s="60"/>
      <c r="P357" s="60"/>
      <c r="Q357" s="60"/>
      <c r="R357" s="60"/>
      <c r="S357" s="60"/>
      <c r="T357" s="61"/>
      <c r="AT357" s="17" t="s">
        <v>140</v>
      </c>
      <c r="AU357" s="17" t="s">
        <v>81</v>
      </c>
    </row>
    <row r="358" spans="2:65" s="1" customFormat="1" ht="97.5">
      <c r="B358" s="34"/>
      <c r="C358" s="35"/>
      <c r="D358" s="194" t="s">
        <v>142</v>
      </c>
      <c r="E358" s="35"/>
      <c r="F358" s="197" t="s">
        <v>639</v>
      </c>
      <c r="G358" s="35"/>
      <c r="H358" s="35"/>
      <c r="I358" s="112"/>
      <c r="J358" s="35"/>
      <c r="K358" s="35"/>
      <c r="L358" s="38"/>
      <c r="M358" s="196"/>
      <c r="N358" s="60"/>
      <c r="O358" s="60"/>
      <c r="P358" s="60"/>
      <c r="Q358" s="60"/>
      <c r="R358" s="60"/>
      <c r="S358" s="60"/>
      <c r="T358" s="61"/>
      <c r="AT358" s="17" t="s">
        <v>142</v>
      </c>
      <c r="AU358" s="17" t="s">
        <v>81</v>
      </c>
    </row>
    <row r="359" spans="2:65" s="12" customFormat="1" ht="22.5">
      <c r="B359" s="198"/>
      <c r="C359" s="199"/>
      <c r="D359" s="194" t="s">
        <v>146</v>
      </c>
      <c r="E359" s="200" t="s">
        <v>19</v>
      </c>
      <c r="F359" s="201" t="s">
        <v>640</v>
      </c>
      <c r="G359" s="199"/>
      <c r="H359" s="202">
        <v>6.1</v>
      </c>
      <c r="I359" s="203"/>
      <c r="J359" s="199"/>
      <c r="K359" s="199"/>
      <c r="L359" s="204"/>
      <c r="M359" s="205"/>
      <c r="N359" s="206"/>
      <c r="O359" s="206"/>
      <c r="P359" s="206"/>
      <c r="Q359" s="206"/>
      <c r="R359" s="206"/>
      <c r="S359" s="206"/>
      <c r="T359" s="207"/>
      <c r="AT359" s="208" t="s">
        <v>146</v>
      </c>
      <c r="AU359" s="208" t="s">
        <v>81</v>
      </c>
      <c r="AV359" s="12" t="s">
        <v>81</v>
      </c>
      <c r="AW359" s="12" t="s">
        <v>33</v>
      </c>
      <c r="AX359" s="12" t="s">
        <v>72</v>
      </c>
      <c r="AY359" s="208" t="s">
        <v>131</v>
      </c>
    </row>
    <row r="360" spans="2:65" s="1" customFormat="1" ht="16.5" customHeight="1">
      <c r="B360" s="34"/>
      <c r="C360" s="222" t="s">
        <v>641</v>
      </c>
      <c r="D360" s="222" t="s">
        <v>372</v>
      </c>
      <c r="E360" s="223" t="s">
        <v>642</v>
      </c>
      <c r="F360" s="224" t="s">
        <v>643</v>
      </c>
      <c r="G360" s="225" t="s">
        <v>229</v>
      </c>
      <c r="H360" s="226">
        <v>6.1</v>
      </c>
      <c r="I360" s="227"/>
      <c r="J360" s="228">
        <f>ROUND(I360*H360,2)</f>
        <v>0</v>
      </c>
      <c r="K360" s="224" t="s">
        <v>137</v>
      </c>
      <c r="L360" s="229"/>
      <c r="M360" s="230" t="s">
        <v>19</v>
      </c>
      <c r="N360" s="231" t="s">
        <v>43</v>
      </c>
      <c r="O360" s="60"/>
      <c r="P360" s="191">
        <f>O360*H360</f>
        <v>0</v>
      </c>
      <c r="Q360" s="191">
        <v>0.125</v>
      </c>
      <c r="R360" s="191">
        <f>Q360*H360</f>
        <v>0.76249999999999996</v>
      </c>
      <c r="S360" s="191">
        <v>0</v>
      </c>
      <c r="T360" s="192">
        <f>S360*H360</f>
        <v>0</v>
      </c>
      <c r="AR360" s="17" t="s">
        <v>193</v>
      </c>
      <c r="AT360" s="17" t="s">
        <v>372</v>
      </c>
      <c r="AU360" s="17" t="s">
        <v>81</v>
      </c>
      <c r="AY360" s="17" t="s">
        <v>131</v>
      </c>
      <c r="BE360" s="193">
        <f>IF(N360="základní",J360,0)</f>
        <v>0</v>
      </c>
      <c r="BF360" s="193">
        <f>IF(N360="snížená",J360,0)</f>
        <v>0</v>
      </c>
      <c r="BG360" s="193">
        <f>IF(N360="zákl. přenesená",J360,0)</f>
        <v>0</v>
      </c>
      <c r="BH360" s="193">
        <f>IF(N360="sníž. přenesená",J360,0)</f>
        <v>0</v>
      </c>
      <c r="BI360" s="193">
        <f>IF(N360="nulová",J360,0)</f>
        <v>0</v>
      </c>
      <c r="BJ360" s="17" t="s">
        <v>79</v>
      </c>
      <c r="BK360" s="193">
        <f>ROUND(I360*H360,2)</f>
        <v>0</v>
      </c>
      <c r="BL360" s="17" t="s">
        <v>138</v>
      </c>
      <c r="BM360" s="17" t="s">
        <v>644</v>
      </c>
    </row>
    <row r="361" spans="2:65" s="1" customFormat="1" ht="11.25">
      <c r="B361" s="34"/>
      <c r="C361" s="35"/>
      <c r="D361" s="194" t="s">
        <v>140</v>
      </c>
      <c r="E361" s="35"/>
      <c r="F361" s="195" t="s">
        <v>643</v>
      </c>
      <c r="G361" s="35"/>
      <c r="H361" s="35"/>
      <c r="I361" s="112"/>
      <c r="J361" s="35"/>
      <c r="K361" s="35"/>
      <c r="L361" s="38"/>
      <c r="M361" s="196"/>
      <c r="N361" s="60"/>
      <c r="O361" s="60"/>
      <c r="P361" s="60"/>
      <c r="Q361" s="60"/>
      <c r="R361" s="60"/>
      <c r="S361" s="60"/>
      <c r="T361" s="61"/>
      <c r="AT361" s="17" t="s">
        <v>140</v>
      </c>
      <c r="AU361" s="17" t="s">
        <v>81</v>
      </c>
    </row>
    <row r="362" spans="2:65" s="12" customFormat="1" ht="22.5">
      <c r="B362" s="198"/>
      <c r="C362" s="199"/>
      <c r="D362" s="194" t="s">
        <v>146</v>
      </c>
      <c r="E362" s="200" t="s">
        <v>19</v>
      </c>
      <c r="F362" s="201" t="s">
        <v>640</v>
      </c>
      <c r="G362" s="199"/>
      <c r="H362" s="202">
        <v>6.1</v>
      </c>
      <c r="I362" s="203"/>
      <c r="J362" s="199"/>
      <c r="K362" s="199"/>
      <c r="L362" s="204"/>
      <c r="M362" s="205"/>
      <c r="N362" s="206"/>
      <c r="O362" s="206"/>
      <c r="P362" s="206"/>
      <c r="Q362" s="206"/>
      <c r="R362" s="206"/>
      <c r="S362" s="206"/>
      <c r="T362" s="207"/>
      <c r="AT362" s="208" t="s">
        <v>146</v>
      </c>
      <c r="AU362" s="208" t="s">
        <v>81</v>
      </c>
      <c r="AV362" s="12" t="s">
        <v>81</v>
      </c>
      <c r="AW362" s="12" t="s">
        <v>33</v>
      </c>
      <c r="AX362" s="12" t="s">
        <v>72</v>
      </c>
      <c r="AY362" s="208" t="s">
        <v>131</v>
      </c>
    </row>
    <row r="363" spans="2:65" s="1" customFormat="1" ht="16.5" customHeight="1">
      <c r="B363" s="34"/>
      <c r="C363" s="182" t="s">
        <v>645</v>
      </c>
      <c r="D363" s="182" t="s">
        <v>133</v>
      </c>
      <c r="E363" s="183" t="s">
        <v>635</v>
      </c>
      <c r="F363" s="184" t="s">
        <v>636</v>
      </c>
      <c r="G363" s="185" t="s">
        <v>229</v>
      </c>
      <c r="H363" s="186">
        <v>-10.1</v>
      </c>
      <c r="I363" s="187"/>
      <c r="J363" s="188">
        <f>ROUND(I363*H363,2)</f>
        <v>0</v>
      </c>
      <c r="K363" s="184" t="s">
        <v>137</v>
      </c>
      <c r="L363" s="38"/>
      <c r="M363" s="189" t="s">
        <v>19</v>
      </c>
      <c r="N363" s="190" t="s">
        <v>43</v>
      </c>
      <c r="O363" s="60"/>
      <c r="P363" s="191">
        <f>O363*H363</f>
        <v>0</v>
      </c>
      <c r="Q363" s="191">
        <v>0.14066999999999999</v>
      </c>
      <c r="R363" s="191">
        <f>Q363*H363</f>
        <v>-1.4207669999999999</v>
      </c>
      <c r="S363" s="191">
        <v>0</v>
      </c>
      <c r="T363" s="192">
        <f>S363*H363</f>
        <v>0</v>
      </c>
      <c r="AR363" s="17" t="s">
        <v>138</v>
      </c>
      <c r="AT363" s="17" t="s">
        <v>133</v>
      </c>
      <c r="AU363" s="17" t="s">
        <v>81</v>
      </c>
      <c r="AY363" s="17" t="s">
        <v>131</v>
      </c>
      <c r="BE363" s="193">
        <f>IF(N363="základní",J363,0)</f>
        <v>0</v>
      </c>
      <c r="BF363" s="193">
        <f>IF(N363="snížená",J363,0)</f>
        <v>0</v>
      </c>
      <c r="BG363" s="193">
        <f>IF(N363="zákl. přenesená",J363,0)</f>
        <v>0</v>
      </c>
      <c r="BH363" s="193">
        <f>IF(N363="sníž. přenesená",J363,0)</f>
        <v>0</v>
      </c>
      <c r="BI363" s="193">
        <f>IF(N363="nulová",J363,0)</f>
        <v>0</v>
      </c>
      <c r="BJ363" s="17" t="s">
        <v>79</v>
      </c>
      <c r="BK363" s="193">
        <f>ROUND(I363*H363,2)</f>
        <v>0</v>
      </c>
      <c r="BL363" s="17" t="s">
        <v>138</v>
      </c>
      <c r="BM363" s="17" t="s">
        <v>646</v>
      </c>
    </row>
    <row r="364" spans="2:65" s="1" customFormat="1" ht="19.5">
      <c r="B364" s="34"/>
      <c r="C364" s="35"/>
      <c r="D364" s="194" t="s">
        <v>140</v>
      </c>
      <c r="E364" s="35"/>
      <c r="F364" s="195" t="s">
        <v>638</v>
      </c>
      <c r="G364" s="35"/>
      <c r="H364" s="35"/>
      <c r="I364" s="112"/>
      <c r="J364" s="35"/>
      <c r="K364" s="35"/>
      <c r="L364" s="38"/>
      <c r="M364" s="196"/>
      <c r="N364" s="60"/>
      <c r="O364" s="60"/>
      <c r="P364" s="60"/>
      <c r="Q364" s="60"/>
      <c r="R364" s="60"/>
      <c r="S364" s="60"/>
      <c r="T364" s="61"/>
      <c r="AT364" s="17" t="s">
        <v>140</v>
      </c>
      <c r="AU364" s="17" t="s">
        <v>81</v>
      </c>
    </row>
    <row r="365" spans="2:65" s="1" customFormat="1" ht="97.5">
      <c r="B365" s="34"/>
      <c r="C365" s="35"/>
      <c r="D365" s="194" t="s">
        <v>142</v>
      </c>
      <c r="E365" s="35"/>
      <c r="F365" s="197" t="s">
        <v>639</v>
      </c>
      <c r="G365" s="35"/>
      <c r="H365" s="35"/>
      <c r="I365" s="112"/>
      <c r="J365" s="35"/>
      <c r="K365" s="35"/>
      <c r="L365" s="38"/>
      <c r="M365" s="196"/>
      <c r="N365" s="60"/>
      <c r="O365" s="60"/>
      <c r="P365" s="60"/>
      <c r="Q365" s="60"/>
      <c r="R365" s="60"/>
      <c r="S365" s="60"/>
      <c r="T365" s="61"/>
      <c r="AT365" s="17" t="s">
        <v>142</v>
      </c>
      <c r="AU365" s="17" t="s">
        <v>81</v>
      </c>
    </row>
    <row r="366" spans="2:65" s="12" customFormat="1" ht="22.5">
      <c r="B366" s="198"/>
      <c r="C366" s="199"/>
      <c r="D366" s="194" t="s">
        <v>146</v>
      </c>
      <c r="E366" s="200" t="s">
        <v>19</v>
      </c>
      <c r="F366" s="201" t="s">
        <v>647</v>
      </c>
      <c r="G366" s="199"/>
      <c r="H366" s="202">
        <v>-10.1</v>
      </c>
      <c r="I366" s="203"/>
      <c r="J366" s="199"/>
      <c r="K366" s="199"/>
      <c r="L366" s="204"/>
      <c r="M366" s="205"/>
      <c r="N366" s="206"/>
      <c r="O366" s="206"/>
      <c r="P366" s="206"/>
      <c r="Q366" s="206"/>
      <c r="R366" s="206"/>
      <c r="S366" s="206"/>
      <c r="T366" s="207"/>
      <c r="AT366" s="208" t="s">
        <v>146</v>
      </c>
      <c r="AU366" s="208" t="s">
        <v>81</v>
      </c>
      <c r="AV366" s="12" t="s">
        <v>81</v>
      </c>
      <c r="AW366" s="12" t="s">
        <v>33</v>
      </c>
      <c r="AX366" s="12" t="s">
        <v>72</v>
      </c>
      <c r="AY366" s="208" t="s">
        <v>131</v>
      </c>
    </row>
    <row r="367" spans="2:65" s="1" customFormat="1" ht="16.5" customHeight="1">
      <c r="B367" s="34"/>
      <c r="C367" s="222" t="s">
        <v>648</v>
      </c>
      <c r="D367" s="222" t="s">
        <v>372</v>
      </c>
      <c r="E367" s="223" t="s">
        <v>642</v>
      </c>
      <c r="F367" s="224" t="s">
        <v>643</v>
      </c>
      <c r="G367" s="225" t="s">
        <v>229</v>
      </c>
      <c r="H367" s="226">
        <v>-10.1</v>
      </c>
      <c r="I367" s="227"/>
      <c r="J367" s="228">
        <f>ROUND(I367*H367,2)</f>
        <v>0</v>
      </c>
      <c r="K367" s="224" t="s">
        <v>137</v>
      </c>
      <c r="L367" s="229"/>
      <c r="M367" s="230" t="s">
        <v>19</v>
      </c>
      <c r="N367" s="231" t="s">
        <v>43</v>
      </c>
      <c r="O367" s="60"/>
      <c r="P367" s="191">
        <f>O367*H367</f>
        <v>0</v>
      </c>
      <c r="Q367" s="191">
        <v>0.125</v>
      </c>
      <c r="R367" s="191">
        <f>Q367*H367</f>
        <v>-1.2625</v>
      </c>
      <c r="S367" s="191">
        <v>0</v>
      </c>
      <c r="T367" s="192">
        <f>S367*H367</f>
        <v>0</v>
      </c>
      <c r="AR367" s="17" t="s">
        <v>193</v>
      </c>
      <c r="AT367" s="17" t="s">
        <v>372</v>
      </c>
      <c r="AU367" s="17" t="s">
        <v>81</v>
      </c>
      <c r="AY367" s="17" t="s">
        <v>131</v>
      </c>
      <c r="BE367" s="193">
        <f>IF(N367="základní",J367,0)</f>
        <v>0</v>
      </c>
      <c r="BF367" s="193">
        <f>IF(N367="snížená",J367,0)</f>
        <v>0</v>
      </c>
      <c r="BG367" s="193">
        <f>IF(N367="zákl. přenesená",J367,0)</f>
        <v>0</v>
      </c>
      <c r="BH367" s="193">
        <f>IF(N367="sníž. přenesená",J367,0)</f>
        <v>0</v>
      </c>
      <c r="BI367" s="193">
        <f>IF(N367="nulová",J367,0)</f>
        <v>0</v>
      </c>
      <c r="BJ367" s="17" t="s">
        <v>79</v>
      </c>
      <c r="BK367" s="193">
        <f>ROUND(I367*H367,2)</f>
        <v>0</v>
      </c>
      <c r="BL367" s="17" t="s">
        <v>138</v>
      </c>
      <c r="BM367" s="17" t="s">
        <v>649</v>
      </c>
    </row>
    <row r="368" spans="2:65" s="1" customFormat="1" ht="11.25">
      <c r="B368" s="34"/>
      <c r="C368" s="35"/>
      <c r="D368" s="194" t="s">
        <v>140</v>
      </c>
      <c r="E368" s="35"/>
      <c r="F368" s="195" t="s">
        <v>643</v>
      </c>
      <c r="G368" s="35"/>
      <c r="H368" s="35"/>
      <c r="I368" s="112"/>
      <c r="J368" s="35"/>
      <c r="K368" s="35"/>
      <c r="L368" s="38"/>
      <c r="M368" s="196"/>
      <c r="N368" s="60"/>
      <c r="O368" s="60"/>
      <c r="P368" s="60"/>
      <c r="Q368" s="60"/>
      <c r="R368" s="60"/>
      <c r="S368" s="60"/>
      <c r="T368" s="61"/>
      <c r="AT368" s="17" t="s">
        <v>140</v>
      </c>
      <c r="AU368" s="17" t="s">
        <v>81</v>
      </c>
    </row>
    <row r="369" spans="2:65" s="12" customFormat="1" ht="22.5">
      <c r="B369" s="198"/>
      <c r="C369" s="199"/>
      <c r="D369" s="194" t="s">
        <v>146</v>
      </c>
      <c r="E369" s="200" t="s">
        <v>19</v>
      </c>
      <c r="F369" s="201" t="s">
        <v>647</v>
      </c>
      <c r="G369" s="199"/>
      <c r="H369" s="202">
        <v>-10.1</v>
      </c>
      <c r="I369" s="203"/>
      <c r="J369" s="199"/>
      <c r="K369" s="199"/>
      <c r="L369" s="204"/>
      <c r="M369" s="205"/>
      <c r="N369" s="206"/>
      <c r="O369" s="206"/>
      <c r="P369" s="206"/>
      <c r="Q369" s="206"/>
      <c r="R369" s="206"/>
      <c r="S369" s="206"/>
      <c r="T369" s="207"/>
      <c r="AT369" s="208" t="s">
        <v>146</v>
      </c>
      <c r="AU369" s="208" t="s">
        <v>81</v>
      </c>
      <c r="AV369" s="12" t="s">
        <v>81</v>
      </c>
      <c r="AW369" s="12" t="s">
        <v>33</v>
      </c>
      <c r="AX369" s="12" t="s">
        <v>72</v>
      </c>
      <c r="AY369" s="208" t="s">
        <v>131</v>
      </c>
    </row>
    <row r="370" spans="2:65" s="1" customFormat="1" ht="16.5" customHeight="1">
      <c r="B370" s="34"/>
      <c r="C370" s="182" t="s">
        <v>650</v>
      </c>
      <c r="D370" s="182" t="s">
        <v>133</v>
      </c>
      <c r="E370" s="183" t="s">
        <v>651</v>
      </c>
      <c r="F370" s="184" t="s">
        <v>652</v>
      </c>
      <c r="G370" s="185" t="s">
        <v>229</v>
      </c>
      <c r="H370" s="186">
        <v>1.8</v>
      </c>
      <c r="I370" s="187"/>
      <c r="J370" s="188">
        <f>ROUND(I370*H370,2)</f>
        <v>0</v>
      </c>
      <c r="K370" s="184" t="s">
        <v>137</v>
      </c>
      <c r="L370" s="38"/>
      <c r="M370" s="189" t="s">
        <v>19</v>
      </c>
      <c r="N370" s="190" t="s">
        <v>43</v>
      </c>
      <c r="O370" s="60"/>
      <c r="P370" s="191">
        <f>O370*H370</f>
        <v>0</v>
      </c>
      <c r="Q370" s="191">
        <v>0.10095</v>
      </c>
      <c r="R370" s="191">
        <f>Q370*H370</f>
        <v>0.18171000000000001</v>
      </c>
      <c r="S370" s="191">
        <v>0</v>
      </c>
      <c r="T370" s="192">
        <f>S370*H370</f>
        <v>0</v>
      </c>
      <c r="AR370" s="17" t="s">
        <v>138</v>
      </c>
      <c r="AT370" s="17" t="s">
        <v>133</v>
      </c>
      <c r="AU370" s="17" t="s">
        <v>81</v>
      </c>
      <c r="AY370" s="17" t="s">
        <v>131</v>
      </c>
      <c r="BE370" s="193">
        <f>IF(N370="základní",J370,0)</f>
        <v>0</v>
      </c>
      <c r="BF370" s="193">
        <f>IF(N370="snížená",J370,0)</f>
        <v>0</v>
      </c>
      <c r="BG370" s="193">
        <f>IF(N370="zákl. přenesená",J370,0)</f>
        <v>0</v>
      </c>
      <c r="BH370" s="193">
        <f>IF(N370="sníž. přenesená",J370,0)</f>
        <v>0</v>
      </c>
      <c r="BI370" s="193">
        <f>IF(N370="nulová",J370,0)</f>
        <v>0</v>
      </c>
      <c r="BJ370" s="17" t="s">
        <v>79</v>
      </c>
      <c r="BK370" s="193">
        <f>ROUND(I370*H370,2)</f>
        <v>0</v>
      </c>
      <c r="BL370" s="17" t="s">
        <v>138</v>
      </c>
      <c r="BM370" s="17" t="s">
        <v>653</v>
      </c>
    </row>
    <row r="371" spans="2:65" s="1" customFormat="1" ht="11.25">
      <c r="B371" s="34"/>
      <c r="C371" s="35"/>
      <c r="D371" s="194" t="s">
        <v>140</v>
      </c>
      <c r="E371" s="35"/>
      <c r="F371" s="195" t="s">
        <v>654</v>
      </c>
      <c r="G371" s="35"/>
      <c r="H371" s="35"/>
      <c r="I371" s="112"/>
      <c r="J371" s="35"/>
      <c r="K371" s="35"/>
      <c r="L371" s="38"/>
      <c r="M371" s="196"/>
      <c r="N371" s="60"/>
      <c r="O371" s="60"/>
      <c r="P371" s="60"/>
      <c r="Q371" s="60"/>
      <c r="R371" s="60"/>
      <c r="S371" s="60"/>
      <c r="T371" s="61"/>
      <c r="AT371" s="17" t="s">
        <v>140</v>
      </c>
      <c r="AU371" s="17" t="s">
        <v>81</v>
      </c>
    </row>
    <row r="372" spans="2:65" s="1" customFormat="1" ht="58.5">
      <c r="B372" s="34"/>
      <c r="C372" s="35"/>
      <c r="D372" s="194" t="s">
        <v>142</v>
      </c>
      <c r="E372" s="35"/>
      <c r="F372" s="197" t="s">
        <v>655</v>
      </c>
      <c r="G372" s="35"/>
      <c r="H372" s="35"/>
      <c r="I372" s="112"/>
      <c r="J372" s="35"/>
      <c r="K372" s="35"/>
      <c r="L372" s="38"/>
      <c r="M372" s="196"/>
      <c r="N372" s="60"/>
      <c r="O372" s="60"/>
      <c r="P372" s="60"/>
      <c r="Q372" s="60"/>
      <c r="R372" s="60"/>
      <c r="S372" s="60"/>
      <c r="T372" s="61"/>
      <c r="AT372" s="17" t="s">
        <v>142</v>
      </c>
      <c r="AU372" s="17" t="s">
        <v>81</v>
      </c>
    </row>
    <row r="373" spans="2:65" s="12" customFormat="1" ht="11.25">
      <c r="B373" s="198"/>
      <c r="C373" s="199"/>
      <c r="D373" s="194" t="s">
        <v>146</v>
      </c>
      <c r="E373" s="200" t="s">
        <v>19</v>
      </c>
      <c r="F373" s="201" t="s">
        <v>656</v>
      </c>
      <c r="G373" s="199"/>
      <c r="H373" s="202">
        <v>1.8</v>
      </c>
      <c r="I373" s="203"/>
      <c r="J373" s="199"/>
      <c r="K373" s="199"/>
      <c r="L373" s="204"/>
      <c r="M373" s="205"/>
      <c r="N373" s="206"/>
      <c r="O373" s="206"/>
      <c r="P373" s="206"/>
      <c r="Q373" s="206"/>
      <c r="R373" s="206"/>
      <c r="S373" s="206"/>
      <c r="T373" s="207"/>
      <c r="AT373" s="208" t="s">
        <v>146</v>
      </c>
      <c r="AU373" s="208" t="s">
        <v>81</v>
      </c>
      <c r="AV373" s="12" t="s">
        <v>81</v>
      </c>
      <c r="AW373" s="12" t="s">
        <v>33</v>
      </c>
      <c r="AX373" s="12" t="s">
        <v>72</v>
      </c>
      <c r="AY373" s="208" t="s">
        <v>131</v>
      </c>
    </row>
    <row r="374" spans="2:65" s="1" customFormat="1" ht="16.5" customHeight="1">
      <c r="B374" s="34"/>
      <c r="C374" s="222" t="s">
        <v>657</v>
      </c>
      <c r="D374" s="222" t="s">
        <v>372</v>
      </c>
      <c r="E374" s="223" t="s">
        <v>658</v>
      </c>
      <c r="F374" s="224" t="s">
        <v>659</v>
      </c>
      <c r="G374" s="225" t="s">
        <v>229</v>
      </c>
      <c r="H374" s="226">
        <v>1.8</v>
      </c>
      <c r="I374" s="227"/>
      <c r="J374" s="228">
        <f>ROUND(I374*H374,2)</f>
        <v>0</v>
      </c>
      <c r="K374" s="224" t="s">
        <v>137</v>
      </c>
      <c r="L374" s="229"/>
      <c r="M374" s="230" t="s">
        <v>19</v>
      </c>
      <c r="N374" s="231" t="s">
        <v>43</v>
      </c>
      <c r="O374" s="60"/>
      <c r="P374" s="191">
        <f>O374*H374</f>
        <v>0</v>
      </c>
      <c r="Q374" s="191">
        <v>2.1999999999999999E-2</v>
      </c>
      <c r="R374" s="191">
        <f>Q374*H374</f>
        <v>3.9599999999999996E-2</v>
      </c>
      <c r="S374" s="191">
        <v>0</v>
      </c>
      <c r="T374" s="192">
        <f>S374*H374</f>
        <v>0</v>
      </c>
      <c r="AR374" s="17" t="s">
        <v>193</v>
      </c>
      <c r="AT374" s="17" t="s">
        <v>372</v>
      </c>
      <c r="AU374" s="17" t="s">
        <v>81</v>
      </c>
      <c r="AY374" s="17" t="s">
        <v>131</v>
      </c>
      <c r="BE374" s="193">
        <f>IF(N374="základní",J374,0)</f>
        <v>0</v>
      </c>
      <c r="BF374" s="193">
        <f>IF(N374="snížená",J374,0)</f>
        <v>0</v>
      </c>
      <c r="BG374" s="193">
        <f>IF(N374="zákl. přenesená",J374,0)</f>
        <v>0</v>
      </c>
      <c r="BH374" s="193">
        <f>IF(N374="sníž. přenesená",J374,0)</f>
        <v>0</v>
      </c>
      <c r="BI374" s="193">
        <f>IF(N374="nulová",J374,0)</f>
        <v>0</v>
      </c>
      <c r="BJ374" s="17" t="s">
        <v>79</v>
      </c>
      <c r="BK374" s="193">
        <f>ROUND(I374*H374,2)</f>
        <v>0</v>
      </c>
      <c r="BL374" s="17" t="s">
        <v>138</v>
      </c>
      <c r="BM374" s="17" t="s">
        <v>660</v>
      </c>
    </row>
    <row r="375" spans="2:65" s="1" customFormat="1" ht="11.25">
      <c r="B375" s="34"/>
      <c r="C375" s="35"/>
      <c r="D375" s="194" t="s">
        <v>140</v>
      </c>
      <c r="E375" s="35"/>
      <c r="F375" s="195" t="s">
        <v>659</v>
      </c>
      <c r="G375" s="35"/>
      <c r="H375" s="35"/>
      <c r="I375" s="112"/>
      <c r="J375" s="35"/>
      <c r="K375" s="35"/>
      <c r="L375" s="38"/>
      <c r="M375" s="196"/>
      <c r="N375" s="60"/>
      <c r="O375" s="60"/>
      <c r="P375" s="60"/>
      <c r="Q375" s="60"/>
      <c r="R375" s="60"/>
      <c r="S375" s="60"/>
      <c r="T375" s="61"/>
      <c r="AT375" s="17" t="s">
        <v>140</v>
      </c>
      <c r="AU375" s="17" t="s">
        <v>81</v>
      </c>
    </row>
    <row r="376" spans="2:65" s="12" customFormat="1" ht="11.25">
      <c r="B376" s="198"/>
      <c r="C376" s="199"/>
      <c r="D376" s="194" t="s">
        <v>146</v>
      </c>
      <c r="E376" s="200" t="s">
        <v>19</v>
      </c>
      <c r="F376" s="201" t="s">
        <v>656</v>
      </c>
      <c r="G376" s="199"/>
      <c r="H376" s="202">
        <v>1.8</v>
      </c>
      <c r="I376" s="203"/>
      <c r="J376" s="199"/>
      <c r="K376" s="199"/>
      <c r="L376" s="204"/>
      <c r="M376" s="205"/>
      <c r="N376" s="206"/>
      <c r="O376" s="206"/>
      <c r="P376" s="206"/>
      <c r="Q376" s="206"/>
      <c r="R376" s="206"/>
      <c r="S376" s="206"/>
      <c r="T376" s="207"/>
      <c r="AT376" s="208" t="s">
        <v>146</v>
      </c>
      <c r="AU376" s="208" t="s">
        <v>81</v>
      </c>
      <c r="AV376" s="12" t="s">
        <v>81</v>
      </c>
      <c r="AW376" s="12" t="s">
        <v>33</v>
      </c>
      <c r="AX376" s="12" t="s">
        <v>72</v>
      </c>
      <c r="AY376" s="208" t="s">
        <v>131</v>
      </c>
    </row>
    <row r="377" spans="2:65" s="1" customFormat="1" ht="16.5" customHeight="1">
      <c r="B377" s="34"/>
      <c r="C377" s="182" t="s">
        <v>661</v>
      </c>
      <c r="D377" s="182" t="s">
        <v>133</v>
      </c>
      <c r="E377" s="183" t="s">
        <v>651</v>
      </c>
      <c r="F377" s="184" t="s">
        <v>652</v>
      </c>
      <c r="G377" s="185" t="s">
        <v>229</v>
      </c>
      <c r="H377" s="186">
        <v>-10.1</v>
      </c>
      <c r="I377" s="187"/>
      <c r="J377" s="188">
        <f>ROUND(I377*H377,2)</f>
        <v>0</v>
      </c>
      <c r="K377" s="184" t="s">
        <v>137</v>
      </c>
      <c r="L377" s="38"/>
      <c r="M377" s="189" t="s">
        <v>19</v>
      </c>
      <c r="N377" s="190" t="s">
        <v>43</v>
      </c>
      <c r="O377" s="60"/>
      <c r="P377" s="191">
        <f>O377*H377</f>
        <v>0</v>
      </c>
      <c r="Q377" s="191">
        <v>0.10095</v>
      </c>
      <c r="R377" s="191">
        <f>Q377*H377</f>
        <v>-1.019595</v>
      </c>
      <c r="S377" s="191">
        <v>0</v>
      </c>
      <c r="T377" s="192">
        <f>S377*H377</f>
        <v>0</v>
      </c>
      <c r="AR377" s="17" t="s">
        <v>138</v>
      </c>
      <c r="AT377" s="17" t="s">
        <v>133</v>
      </c>
      <c r="AU377" s="17" t="s">
        <v>81</v>
      </c>
      <c r="AY377" s="17" t="s">
        <v>131</v>
      </c>
      <c r="BE377" s="193">
        <f>IF(N377="základní",J377,0)</f>
        <v>0</v>
      </c>
      <c r="BF377" s="193">
        <f>IF(N377="snížená",J377,0)</f>
        <v>0</v>
      </c>
      <c r="BG377" s="193">
        <f>IF(N377="zákl. přenesená",J377,0)</f>
        <v>0</v>
      </c>
      <c r="BH377" s="193">
        <f>IF(N377="sníž. přenesená",J377,0)</f>
        <v>0</v>
      </c>
      <c r="BI377" s="193">
        <f>IF(N377="nulová",J377,0)</f>
        <v>0</v>
      </c>
      <c r="BJ377" s="17" t="s">
        <v>79</v>
      </c>
      <c r="BK377" s="193">
        <f>ROUND(I377*H377,2)</f>
        <v>0</v>
      </c>
      <c r="BL377" s="17" t="s">
        <v>138</v>
      </c>
      <c r="BM377" s="17" t="s">
        <v>662</v>
      </c>
    </row>
    <row r="378" spans="2:65" s="1" customFormat="1" ht="11.25">
      <c r="B378" s="34"/>
      <c r="C378" s="35"/>
      <c r="D378" s="194" t="s">
        <v>140</v>
      </c>
      <c r="E378" s="35"/>
      <c r="F378" s="195" t="s">
        <v>654</v>
      </c>
      <c r="G378" s="35"/>
      <c r="H378" s="35"/>
      <c r="I378" s="112"/>
      <c r="J378" s="35"/>
      <c r="K378" s="35"/>
      <c r="L378" s="38"/>
      <c r="M378" s="196"/>
      <c r="N378" s="60"/>
      <c r="O378" s="60"/>
      <c r="P378" s="60"/>
      <c r="Q378" s="60"/>
      <c r="R378" s="60"/>
      <c r="S378" s="60"/>
      <c r="T378" s="61"/>
      <c r="AT378" s="17" t="s">
        <v>140</v>
      </c>
      <c r="AU378" s="17" t="s">
        <v>81</v>
      </c>
    </row>
    <row r="379" spans="2:65" s="1" customFormat="1" ht="58.5">
      <c r="B379" s="34"/>
      <c r="C379" s="35"/>
      <c r="D379" s="194" t="s">
        <v>142</v>
      </c>
      <c r="E379" s="35"/>
      <c r="F379" s="197" t="s">
        <v>655</v>
      </c>
      <c r="G379" s="35"/>
      <c r="H379" s="35"/>
      <c r="I379" s="112"/>
      <c r="J379" s="35"/>
      <c r="K379" s="35"/>
      <c r="L379" s="38"/>
      <c r="M379" s="196"/>
      <c r="N379" s="60"/>
      <c r="O379" s="60"/>
      <c r="P379" s="60"/>
      <c r="Q379" s="60"/>
      <c r="R379" s="60"/>
      <c r="S379" s="60"/>
      <c r="T379" s="61"/>
      <c r="AT379" s="17" t="s">
        <v>142</v>
      </c>
      <c r="AU379" s="17" t="s">
        <v>81</v>
      </c>
    </row>
    <row r="380" spans="2:65" s="12" customFormat="1" ht="22.5">
      <c r="B380" s="198"/>
      <c r="C380" s="199"/>
      <c r="D380" s="194" t="s">
        <v>146</v>
      </c>
      <c r="E380" s="200" t="s">
        <v>19</v>
      </c>
      <c r="F380" s="201" t="s">
        <v>663</v>
      </c>
      <c r="G380" s="199"/>
      <c r="H380" s="202">
        <v>-10.1</v>
      </c>
      <c r="I380" s="203"/>
      <c r="J380" s="199"/>
      <c r="K380" s="199"/>
      <c r="L380" s="204"/>
      <c r="M380" s="205"/>
      <c r="N380" s="206"/>
      <c r="O380" s="206"/>
      <c r="P380" s="206"/>
      <c r="Q380" s="206"/>
      <c r="R380" s="206"/>
      <c r="S380" s="206"/>
      <c r="T380" s="207"/>
      <c r="AT380" s="208" t="s">
        <v>146</v>
      </c>
      <c r="AU380" s="208" t="s">
        <v>81</v>
      </c>
      <c r="AV380" s="12" t="s">
        <v>81</v>
      </c>
      <c r="AW380" s="12" t="s">
        <v>33</v>
      </c>
      <c r="AX380" s="12" t="s">
        <v>72</v>
      </c>
      <c r="AY380" s="208" t="s">
        <v>131</v>
      </c>
    </row>
    <row r="381" spans="2:65" s="1" customFormat="1" ht="16.5" customHeight="1">
      <c r="B381" s="34"/>
      <c r="C381" s="222" t="s">
        <v>664</v>
      </c>
      <c r="D381" s="222" t="s">
        <v>372</v>
      </c>
      <c r="E381" s="223" t="s">
        <v>658</v>
      </c>
      <c r="F381" s="224" t="s">
        <v>659</v>
      </c>
      <c r="G381" s="225" t="s">
        <v>229</v>
      </c>
      <c r="H381" s="226">
        <v>-10.1</v>
      </c>
      <c r="I381" s="227"/>
      <c r="J381" s="228">
        <f>ROUND(I381*H381,2)</f>
        <v>0</v>
      </c>
      <c r="K381" s="224" t="s">
        <v>137</v>
      </c>
      <c r="L381" s="229"/>
      <c r="M381" s="230" t="s">
        <v>19</v>
      </c>
      <c r="N381" s="231" t="s">
        <v>43</v>
      </c>
      <c r="O381" s="60"/>
      <c r="P381" s="191">
        <f>O381*H381</f>
        <v>0</v>
      </c>
      <c r="Q381" s="191">
        <v>2.1999999999999999E-2</v>
      </c>
      <c r="R381" s="191">
        <f>Q381*H381</f>
        <v>-0.22219999999999998</v>
      </c>
      <c r="S381" s="191">
        <v>0</v>
      </c>
      <c r="T381" s="192">
        <f>S381*H381</f>
        <v>0</v>
      </c>
      <c r="AR381" s="17" t="s">
        <v>193</v>
      </c>
      <c r="AT381" s="17" t="s">
        <v>372</v>
      </c>
      <c r="AU381" s="17" t="s">
        <v>81</v>
      </c>
      <c r="AY381" s="17" t="s">
        <v>131</v>
      </c>
      <c r="BE381" s="193">
        <f>IF(N381="základní",J381,0)</f>
        <v>0</v>
      </c>
      <c r="BF381" s="193">
        <f>IF(N381="snížená",J381,0)</f>
        <v>0</v>
      </c>
      <c r="BG381" s="193">
        <f>IF(N381="zákl. přenesená",J381,0)</f>
        <v>0</v>
      </c>
      <c r="BH381" s="193">
        <f>IF(N381="sníž. přenesená",J381,0)</f>
        <v>0</v>
      </c>
      <c r="BI381" s="193">
        <f>IF(N381="nulová",J381,0)</f>
        <v>0</v>
      </c>
      <c r="BJ381" s="17" t="s">
        <v>79</v>
      </c>
      <c r="BK381" s="193">
        <f>ROUND(I381*H381,2)</f>
        <v>0</v>
      </c>
      <c r="BL381" s="17" t="s">
        <v>138</v>
      </c>
      <c r="BM381" s="17" t="s">
        <v>665</v>
      </c>
    </row>
    <row r="382" spans="2:65" s="1" customFormat="1" ht="11.25">
      <c r="B382" s="34"/>
      <c r="C382" s="35"/>
      <c r="D382" s="194" t="s">
        <v>140</v>
      </c>
      <c r="E382" s="35"/>
      <c r="F382" s="195" t="s">
        <v>659</v>
      </c>
      <c r="G382" s="35"/>
      <c r="H382" s="35"/>
      <c r="I382" s="112"/>
      <c r="J382" s="35"/>
      <c r="K382" s="35"/>
      <c r="L382" s="38"/>
      <c r="M382" s="196"/>
      <c r="N382" s="60"/>
      <c r="O382" s="60"/>
      <c r="P382" s="60"/>
      <c r="Q382" s="60"/>
      <c r="R382" s="60"/>
      <c r="S382" s="60"/>
      <c r="T382" s="61"/>
      <c r="AT382" s="17" t="s">
        <v>140</v>
      </c>
      <c r="AU382" s="17" t="s">
        <v>81</v>
      </c>
    </row>
    <row r="383" spans="2:65" s="12" customFormat="1" ht="22.5">
      <c r="B383" s="198"/>
      <c r="C383" s="199"/>
      <c r="D383" s="194" t="s">
        <v>146</v>
      </c>
      <c r="E383" s="200" t="s">
        <v>19</v>
      </c>
      <c r="F383" s="201" t="s">
        <v>663</v>
      </c>
      <c r="G383" s="199"/>
      <c r="H383" s="202">
        <v>-10.1</v>
      </c>
      <c r="I383" s="203"/>
      <c r="J383" s="199"/>
      <c r="K383" s="199"/>
      <c r="L383" s="204"/>
      <c r="M383" s="205"/>
      <c r="N383" s="206"/>
      <c r="O383" s="206"/>
      <c r="P383" s="206"/>
      <c r="Q383" s="206"/>
      <c r="R383" s="206"/>
      <c r="S383" s="206"/>
      <c r="T383" s="207"/>
      <c r="AT383" s="208" t="s">
        <v>146</v>
      </c>
      <c r="AU383" s="208" t="s">
        <v>81</v>
      </c>
      <c r="AV383" s="12" t="s">
        <v>81</v>
      </c>
      <c r="AW383" s="12" t="s">
        <v>33</v>
      </c>
      <c r="AX383" s="12" t="s">
        <v>72</v>
      </c>
      <c r="AY383" s="208" t="s">
        <v>131</v>
      </c>
    </row>
    <row r="384" spans="2:65" s="1" customFormat="1" ht="16.5" customHeight="1">
      <c r="B384" s="34"/>
      <c r="C384" s="182" t="s">
        <v>666</v>
      </c>
      <c r="D384" s="182" t="s">
        <v>133</v>
      </c>
      <c r="E384" s="183" t="s">
        <v>667</v>
      </c>
      <c r="F384" s="184" t="s">
        <v>668</v>
      </c>
      <c r="G384" s="185" t="s">
        <v>136</v>
      </c>
      <c r="H384" s="186">
        <v>-0.2</v>
      </c>
      <c r="I384" s="187"/>
      <c r="J384" s="188">
        <f>ROUND(I384*H384,2)</f>
        <v>0</v>
      </c>
      <c r="K384" s="184" t="s">
        <v>19</v>
      </c>
      <c r="L384" s="38"/>
      <c r="M384" s="189" t="s">
        <v>19</v>
      </c>
      <c r="N384" s="190" t="s">
        <v>43</v>
      </c>
      <c r="O384" s="60"/>
      <c r="P384" s="191">
        <f>O384*H384</f>
        <v>0</v>
      </c>
      <c r="Q384" s="191">
        <v>2.2563399999999998</v>
      </c>
      <c r="R384" s="191">
        <f>Q384*H384</f>
        <v>-0.451268</v>
      </c>
      <c r="S384" s="191">
        <v>0</v>
      </c>
      <c r="T384" s="192">
        <f>S384*H384</f>
        <v>0</v>
      </c>
      <c r="AR384" s="17" t="s">
        <v>138</v>
      </c>
      <c r="AT384" s="17" t="s">
        <v>133</v>
      </c>
      <c r="AU384" s="17" t="s">
        <v>81</v>
      </c>
      <c r="AY384" s="17" t="s">
        <v>131</v>
      </c>
      <c r="BE384" s="193">
        <f>IF(N384="základní",J384,0)</f>
        <v>0</v>
      </c>
      <c r="BF384" s="193">
        <f>IF(N384="snížená",J384,0)</f>
        <v>0</v>
      </c>
      <c r="BG384" s="193">
        <f>IF(N384="zákl. přenesená",J384,0)</f>
        <v>0</v>
      </c>
      <c r="BH384" s="193">
        <f>IF(N384="sníž. přenesená",J384,0)</f>
        <v>0</v>
      </c>
      <c r="BI384" s="193">
        <f>IF(N384="nulová",J384,0)</f>
        <v>0</v>
      </c>
      <c r="BJ384" s="17" t="s">
        <v>79</v>
      </c>
      <c r="BK384" s="193">
        <f>ROUND(I384*H384,2)</f>
        <v>0</v>
      </c>
      <c r="BL384" s="17" t="s">
        <v>138</v>
      </c>
      <c r="BM384" s="17" t="s">
        <v>669</v>
      </c>
    </row>
    <row r="385" spans="2:65" s="1" customFormat="1" ht="11.25">
      <c r="B385" s="34"/>
      <c r="C385" s="35"/>
      <c r="D385" s="194" t="s">
        <v>140</v>
      </c>
      <c r="E385" s="35"/>
      <c r="F385" s="195" t="s">
        <v>670</v>
      </c>
      <c r="G385" s="35"/>
      <c r="H385" s="35"/>
      <c r="I385" s="112"/>
      <c r="J385" s="35"/>
      <c r="K385" s="35"/>
      <c r="L385" s="38"/>
      <c r="M385" s="196"/>
      <c r="N385" s="60"/>
      <c r="O385" s="60"/>
      <c r="P385" s="60"/>
      <c r="Q385" s="60"/>
      <c r="R385" s="60"/>
      <c r="S385" s="60"/>
      <c r="T385" s="61"/>
      <c r="AT385" s="17" t="s">
        <v>140</v>
      </c>
      <c r="AU385" s="17" t="s">
        <v>81</v>
      </c>
    </row>
    <row r="386" spans="2:65" s="13" customFormat="1" ht="11.25">
      <c r="B386" s="212"/>
      <c r="C386" s="213"/>
      <c r="D386" s="194" t="s">
        <v>146</v>
      </c>
      <c r="E386" s="214" t="s">
        <v>19</v>
      </c>
      <c r="F386" s="215" t="s">
        <v>535</v>
      </c>
      <c r="G386" s="213"/>
      <c r="H386" s="214" t="s">
        <v>19</v>
      </c>
      <c r="I386" s="216"/>
      <c r="J386" s="213"/>
      <c r="K386" s="213"/>
      <c r="L386" s="217"/>
      <c r="M386" s="218"/>
      <c r="N386" s="219"/>
      <c r="O386" s="219"/>
      <c r="P386" s="219"/>
      <c r="Q386" s="219"/>
      <c r="R386" s="219"/>
      <c r="S386" s="219"/>
      <c r="T386" s="220"/>
      <c r="AT386" s="221" t="s">
        <v>146</v>
      </c>
      <c r="AU386" s="221" t="s">
        <v>81</v>
      </c>
      <c r="AV386" s="13" t="s">
        <v>79</v>
      </c>
      <c r="AW386" s="13" t="s">
        <v>33</v>
      </c>
      <c r="AX386" s="13" t="s">
        <v>72</v>
      </c>
      <c r="AY386" s="221" t="s">
        <v>131</v>
      </c>
    </row>
    <row r="387" spans="2:65" s="12" customFormat="1" ht="11.25">
      <c r="B387" s="198"/>
      <c r="C387" s="199"/>
      <c r="D387" s="194" t="s">
        <v>146</v>
      </c>
      <c r="E387" s="200" t="s">
        <v>19</v>
      </c>
      <c r="F387" s="201" t="s">
        <v>671</v>
      </c>
      <c r="G387" s="199"/>
      <c r="H387" s="202">
        <v>-0.2</v>
      </c>
      <c r="I387" s="203"/>
      <c r="J387" s="199"/>
      <c r="K387" s="199"/>
      <c r="L387" s="204"/>
      <c r="M387" s="205"/>
      <c r="N387" s="206"/>
      <c r="O387" s="206"/>
      <c r="P387" s="206"/>
      <c r="Q387" s="206"/>
      <c r="R387" s="206"/>
      <c r="S387" s="206"/>
      <c r="T387" s="207"/>
      <c r="AT387" s="208" t="s">
        <v>146</v>
      </c>
      <c r="AU387" s="208" t="s">
        <v>81</v>
      </c>
      <c r="AV387" s="12" t="s">
        <v>81</v>
      </c>
      <c r="AW387" s="12" t="s">
        <v>33</v>
      </c>
      <c r="AX387" s="12" t="s">
        <v>72</v>
      </c>
      <c r="AY387" s="208" t="s">
        <v>131</v>
      </c>
    </row>
    <row r="388" spans="2:65" s="1" customFormat="1" ht="16.5" customHeight="1">
      <c r="B388" s="34"/>
      <c r="C388" s="182" t="s">
        <v>672</v>
      </c>
      <c r="D388" s="182" t="s">
        <v>133</v>
      </c>
      <c r="E388" s="183" t="s">
        <v>673</v>
      </c>
      <c r="F388" s="184" t="s">
        <v>674</v>
      </c>
      <c r="G388" s="185" t="s">
        <v>229</v>
      </c>
      <c r="H388" s="186">
        <v>51.3</v>
      </c>
      <c r="I388" s="187"/>
      <c r="J388" s="188">
        <f>ROUND(I388*H388,2)</f>
        <v>0</v>
      </c>
      <c r="K388" s="184" t="s">
        <v>137</v>
      </c>
      <c r="L388" s="38"/>
      <c r="M388" s="189" t="s">
        <v>19</v>
      </c>
      <c r="N388" s="190" t="s">
        <v>43</v>
      </c>
      <c r="O388" s="60"/>
      <c r="P388" s="191">
        <f>O388*H388</f>
        <v>0</v>
      </c>
      <c r="Q388" s="191">
        <v>0</v>
      </c>
      <c r="R388" s="191">
        <f>Q388*H388</f>
        <v>0</v>
      </c>
      <c r="S388" s="191">
        <v>0</v>
      </c>
      <c r="T388" s="192">
        <f>S388*H388</f>
        <v>0</v>
      </c>
      <c r="AR388" s="17" t="s">
        <v>138</v>
      </c>
      <c r="AT388" s="17" t="s">
        <v>133</v>
      </c>
      <c r="AU388" s="17" t="s">
        <v>81</v>
      </c>
      <c r="AY388" s="17" t="s">
        <v>131</v>
      </c>
      <c r="BE388" s="193">
        <f>IF(N388="základní",J388,0)</f>
        <v>0</v>
      </c>
      <c r="BF388" s="193">
        <f>IF(N388="snížená",J388,0)</f>
        <v>0</v>
      </c>
      <c r="BG388" s="193">
        <f>IF(N388="zákl. přenesená",J388,0)</f>
        <v>0</v>
      </c>
      <c r="BH388" s="193">
        <f>IF(N388="sníž. přenesená",J388,0)</f>
        <v>0</v>
      </c>
      <c r="BI388" s="193">
        <f>IF(N388="nulová",J388,0)</f>
        <v>0</v>
      </c>
      <c r="BJ388" s="17" t="s">
        <v>79</v>
      </c>
      <c r="BK388" s="193">
        <f>ROUND(I388*H388,2)</f>
        <v>0</v>
      </c>
      <c r="BL388" s="17" t="s">
        <v>138</v>
      </c>
      <c r="BM388" s="17" t="s">
        <v>675</v>
      </c>
    </row>
    <row r="389" spans="2:65" s="1" customFormat="1" ht="11.25">
      <c r="B389" s="34"/>
      <c r="C389" s="35"/>
      <c r="D389" s="194" t="s">
        <v>140</v>
      </c>
      <c r="E389" s="35"/>
      <c r="F389" s="195" t="s">
        <v>676</v>
      </c>
      <c r="G389" s="35"/>
      <c r="H389" s="35"/>
      <c r="I389" s="112"/>
      <c r="J389" s="35"/>
      <c r="K389" s="35"/>
      <c r="L389" s="38"/>
      <c r="M389" s="196"/>
      <c r="N389" s="60"/>
      <c r="O389" s="60"/>
      <c r="P389" s="60"/>
      <c r="Q389" s="60"/>
      <c r="R389" s="60"/>
      <c r="S389" s="60"/>
      <c r="T389" s="61"/>
      <c r="AT389" s="17" t="s">
        <v>140</v>
      </c>
      <c r="AU389" s="17" t="s">
        <v>81</v>
      </c>
    </row>
    <row r="390" spans="2:65" s="1" customFormat="1" ht="29.25">
      <c r="B390" s="34"/>
      <c r="C390" s="35"/>
      <c r="D390" s="194" t="s">
        <v>142</v>
      </c>
      <c r="E390" s="35"/>
      <c r="F390" s="197" t="s">
        <v>677</v>
      </c>
      <c r="G390" s="35"/>
      <c r="H390" s="35"/>
      <c r="I390" s="112"/>
      <c r="J390" s="35"/>
      <c r="K390" s="35"/>
      <c r="L390" s="38"/>
      <c r="M390" s="196"/>
      <c r="N390" s="60"/>
      <c r="O390" s="60"/>
      <c r="P390" s="60"/>
      <c r="Q390" s="60"/>
      <c r="R390" s="60"/>
      <c r="S390" s="60"/>
      <c r="T390" s="61"/>
      <c r="AT390" s="17" t="s">
        <v>142</v>
      </c>
      <c r="AU390" s="17" t="s">
        <v>81</v>
      </c>
    </row>
    <row r="391" spans="2:65" s="1" customFormat="1" ht="19.5">
      <c r="B391" s="34"/>
      <c r="C391" s="35"/>
      <c r="D391" s="194" t="s">
        <v>144</v>
      </c>
      <c r="E391" s="35"/>
      <c r="F391" s="197" t="s">
        <v>678</v>
      </c>
      <c r="G391" s="35"/>
      <c r="H391" s="35"/>
      <c r="I391" s="112"/>
      <c r="J391" s="35"/>
      <c r="K391" s="35"/>
      <c r="L391" s="38"/>
      <c r="M391" s="196"/>
      <c r="N391" s="60"/>
      <c r="O391" s="60"/>
      <c r="P391" s="60"/>
      <c r="Q391" s="60"/>
      <c r="R391" s="60"/>
      <c r="S391" s="60"/>
      <c r="T391" s="61"/>
      <c r="AT391" s="17" t="s">
        <v>144</v>
      </c>
      <c r="AU391" s="17" t="s">
        <v>81</v>
      </c>
    </row>
    <row r="392" spans="2:65" s="13" customFormat="1" ht="11.25">
      <c r="B392" s="212"/>
      <c r="C392" s="213"/>
      <c r="D392" s="194" t="s">
        <v>146</v>
      </c>
      <c r="E392" s="214" t="s">
        <v>19</v>
      </c>
      <c r="F392" s="215" t="s">
        <v>320</v>
      </c>
      <c r="G392" s="213"/>
      <c r="H392" s="214" t="s">
        <v>19</v>
      </c>
      <c r="I392" s="216"/>
      <c r="J392" s="213"/>
      <c r="K392" s="213"/>
      <c r="L392" s="217"/>
      <c r="M392" s="218"/>
      <c r="N392" s="219"/>
      <c r="O392" s="219"/>
      <c r="P392" s="219"/>
      <c r="Q392" s="219"/>
      <c r="R392" s="219"/>
      <c r="S392" s="219"/>
      <c r="T392" s="220"/>
      <c r="AT392" s="221" t="s">
        <v>146</v>
      </c>
      <c r="AU392" s="221" t="s">
        <v>81</v>
      </c>
      <c r="AV392" s="13" t="s">
        <v>79</v>
      </c>
      <c r="AW392" s="13" t="s">
        <v>33</v>
      </c>
      <c r="AX392" s="13" t="s">
        <v>72</v>
      </c>
      <c r="AY392" s="221" t="s">
        <v>131</v>
      </c>
    </row>
    <row r="393" spans="2:65" s="12" customFormat="1" ht="11.25">
      <c r="B393" s="198"/>
      <c r="C393" s="199"/>
      <c r="D393" s="194" t="s">
        <v>146</v>
      </c>
      <c r="E393" s="200" t="s">
        <v>19</v>
      </c>
      <c r="F393" s="201" t="s">
        <v>679</v>
      </c>
      <c r="G393" s="199"/>
      <c r="H393" s="202">
        <v>51.3</v>
      </c>
      <c r="I393" s="203"/>
      <c r="J393" s="199"/>
      <c r="K393" s="199"/>
      <c r="L393" s="204"/>
      <c r="M393" s="205"/>
      <c r="N393" s="206"/>
      <c r="O393" s="206"/>
      <c r="P393" s="206"/>
      <c r="Q393" s="206"/>
      <c r="R393" s="206"/>
      <c r="S393" s="206"/>
      <c r="T393" s="207"/>
      <c r="AT393" s="208" t="s">
        <v>146</v>
      </c>
      <c r="AU393" s="208" t="s">
        <v>81</v>
      </c>
      <c r="AV393" s="12" t="s">
        <v>81</v>
      </c>
      <c r="AW393" s="12" t="s">
        <v>33</v>
      </c>
      <c r="AX393" s="12" t="s">
        <v>72</v>
      </c>
      <c r="AY393" s="208" t="s">
        <v>131</v>
      </c>
    </row>
    <row r="394" spans="2:65" s="1" customFormat="1" ht="16.5" customHeight="1">
      <c r="B394" s="34"/>
      <c r="C394" s="182" t="s">
        <v>680</v>
      </c>
      <c r="D394" s="182" t="s">
        <v>133</v>
      </c>
      <c r="E394" s="183" t="s">
        <v>681</v>
      </c>
      <c r="F394" s="184" t="s">
        <v>682</v>
      </c>
      <c r="G394" s="185" t="s">
        <v>229</v>
      </c>
      <c r="H394" s="186">
        <v>51.3</v>
      </c>
      <c r="I394" s="187"/>
      <c r="J394" s="188">
        <f>ROUND(I394*H394,2)</f>
        <v>0</v>
      </c>
      <c r="K394" s="184" t="s">
        <v>137</v>
      </c>
      <c r="L394" s="38"/>
      <c r="M394" s="189" t="s">
        <v>19</v>
      </c>
      <c r="N394" s="190" t="s">
        <v>43</v>
      </c>
      <c r="O394" s="60"/>
      <c r="P394" s="191">
        <f>O394*H394</f>
        <v>0</v>
      </c>
      <c r="Q394" s="191">
        <v>9.0000000000000006E-5</v>
      </c>
      <c r="R394" s="191">
        <f>Q394*H394</f>
        <v>4.6170000000000004E-3</v>
      </c>
      <c r="S394" s="191">
        <v>0</v>
      </c>
      <c r="T394" s="192">
        <f>S394*H394</f>
        <v>0</v>
      </c>
      <c r="AR394" s="17" t="s">
        <v>138</v>
      </c>
      <c r="AT394" s="17" t="s">
        <v>133</v>
      </c>
      <c r="AU394" s="17" t="s">
        <v>81</v>
      </c>
      <c r="AY394" s="17" t="s">
        <v>131</v>
      </c>
      <c r="BE394" s="193">
        <f>IF(N394="základní",J394,0)</f>
        <v>0</v>
      </c>
      <c r="BF394" s="193">
        <f>IF(N394="snížená",J394,0)</f>
        <v>0</v>
      </c>
      <c r="BG394" s="193">
        <f>IF(N394="zákl. přenesená",J394,0)</f>
        <v>0</v>
      </c>
      <c r="BH394" s="193">
        <f>IF(N394="sníž. přenesená",J394,0)</f>
        <v>0</v>
      </c>
      <c r="BI394" s="193">
        <f>IF(N394="nulová",J394,0)</f>
        <v>0</v>
      </c>
      <c r="BJ394" s="17" t="s">
        <v>79</v>
      </c>
      <c r="BK394" s="193">
        <f>ROUND(I394*H394,2)</f>
        <v>0</v>
      </c>
      <c r="BL394" s="17" t="s">
        <v>138</v>
      </c>
      <c r="BM394" s="17" t="s">
        <v>683</v>
      </c>
    </row>
    <row r="395" spans="2:65" s="1" customFormat="1" ht="19.5">
      <c r="B395" s="34"/>
      <c r="C395" s="35"/>
      <c r="D395" s="194" t="s">
        <v>140</v>
      </c>
      <c r="E395" s="35"/>
      <c r="F395" s="195" t="s">
        <v>684</v>
      </c>
      <c r="G395" s="35"/>
      <c r="H395" s="35"/>
      <c r="I395" s="112"/>
      <c r="J395" s="35"/>
      <c r="K395" s="35"/>
      <c r="L395" s="38"/>
      <c r="M395" s="196"/>
      <c r="N395" s="60"/>
      <c r="O395" s="60"/>
      <c r="P395" s="60"/>
      <c r="Q395" s="60"/>
      <c r="R395" s="60"/>
      <c r="S395" s="60"/>
      <c r="T395" s="61"/>
      <c r="AT395" s="17" t="s">
        <v>140</v>
      </c>
      <c r="AU395" s="17" t="s">
        <v>81</v>
      </c>
    </row>
    <row r="396" spans="2:65" s="1" customFormat="1" ht="39">
      <c r="B396" s="34"/>
      <c r="C396" s="35"/>
      <c r="D396" s="194" t="s">
        <v>142</v>
      </c>
      <c r="E396" s="35"/>
      <c r="F396" s="197" t="s">
        <v>685</v>
      </c>
      <c r="G396" s="35"/>
      <c r="H396" s="35"/>
      <c r="I396" s="112"/>
      <c r="J396" s="35"/>
      <c r="K396" s="35"/>
      <c r="L396" s="38"/>
      <c r="M396" s="196"/>
      <c r="N396" s="60"/>
      <c r="O396" s="60"/>
      <c r="P396" s="60"/>
      <c r="Q396" s="60"/>
      <c r="R396" s="60"/>
      <c r="S396" s="60"/>
      <c r="T396" s="61"/>
      <c r="AT396" s="17" t="s">
        <v>142</v>
      </c>
      <c r="AU396" s="17" t="s">
        <v>81</v>
      </c>
    </row>
    <row r="397" spans="2:65" s="1" customFormat="1" ht="19.5">
      <c r="B397" s="34"/>
      <c r="C397" s="35"/>
      <c r="D397" s="194" t="s">
        <v>144</v>
      </c>
      <c r="E397" s="35"/>
      <c r="F397" s="197" t="s">
        <v>686</v>
      </c>
      <c r="G397" s="35"/>
      <c r="H397" s="35"/>
      <c r="I397" s="112"/>
      <c r="J397" s="35"/>
      <c r="K397" s="35"/>
      <c r="L397" s="38"/>
      <c r="M397" s="196"/>
      <c r="N397" s="60"/>
      <c r="O397" s="60"/>
      <c r="P397" s="60"/>
      <c r="Q397" s="60"/>
      <c r="R397" s="60"/>
      <c r="S397" s="60"/>
      <c r="T397" s="61"/>
      <c r="AT397" s="17" t="s">
        <v>144</v>
      </c>
      <c r="AU397" s="17" t="s">
        <v>81</v>
      </c>
    </row>
    <row r="398" spans="2:65" s="13" customFormat="1" ht="11.25">
      <c r="B398" s="212"/>
      <c r="C398" s="213"/>
      <c r="D398" s="194" t="s">
        <v>146</v>
      </c>
      <c r="E398" s="214" t="s">
        <v>19</v>
      </c>
      <c r="F398" s="215" t="s">
        <v>320</v>
      </c>
      <c r="G398" s="213"/>
      <c r="H398" s="214" t="s">
        <v>19</v>
      </c>
      <c r="I398" s="216"/>
      <c r="J398" s="213"/>
      <c r="K398" s="213"/>
      <c r="L398" s="217"/>
      <c r="M398" s="218"/>
      <c r="N398" s="219"/>
      <c r="O398" s="219"/>
      <c r="P398" s="219"/>
      <c r="Q398" s="219"/>
      <c r="R398" s="219"/>
      <c r="S398" s="219"/>
      <c r="T398" s="220"/>
      <c r="AT398" s="221" t="s">
        <v>146</v>
      </c>
      <c r="AU398" s="221" t="s">
        <v>81</v>
      </c>
      <c r="AV398" s="13" t="s">
        <v>79</v>
      </c>
      <c r="AW398" s="13" t="s">
        <v>33</v>
      </c>
      <c r="AX398" s="13" t="s">
        <v>72</v>
      </c>
      <c r="AY398" s="221" t="s">
        <v>131</v>
      </c>
    </row>
    <row r="399" spans="2:65" s="12" customFormat="1" ht="11.25">
      <c r="B399" s="198"/>
      <c r="C399" s="199"/>
      <c r="D399" s="194" t="s">
        <v>146</v>
      </c>
      <c r="E399" s="200" t="s">
        <v>19</v>
      </c>
      <c r="F399" s="201" t="s">
        <v>679</v>
      </c>
      <c r="G399" s="199"/>
      <c r="H399" s="202">
        <v>51.3</v>
      </c>
      <c r="I399" s="203"/>
      <c r="J399" s="199"/>
      <c r="K399" s="199"/>
      <c r="L399" s="204"/>
      <c r="M399" s="205"/>
      <c r="N399" s="206"/>
      <c r="O399" s="206"/>
      <c r="P399" s="206"/>
      <c r="Q399" s="206"/>
      <c r="R399" s="206"/>
      <c r="S399" s="206"/>
      <c r="T399" s="207"/>
      <c r="AT399" s="208" t="s">
        <v>146</v>
      </c>
      <c r="AU399" s="208" t="s">
        <v>81</v>
      </c>
      <c r="AV399" s="12" t="s">
        <v>81</v>
      </c>
      <c r="AW399" s="12" t="s">
        <v>33</v>
      </c>
      <c r="AX399" s="12" t="s">
        <v>72</v>
      </c>
      <c r="AY399" s="208" t="s">
        <v>131</v>
      </c>
    </row>
    <row r="400" spans="2:65" s="1" customFormat="1" ht="16.5" customHeight="1">
      <c r="B400" s="34"/>
      <c r="C400" s="182" t="s">
        <v>687</v>
      </c>
      <c r="D400" s="182" t="s">
        <v>133</v>
      </c>
      <c r="E400" s="183" t="s">
        <v>688</v>
      </c>
      <c r="F400" s="184" t="s">
        <v>689</v>
      </c>
      <c r="G400" s="185" t="s">
        <v>164</v>
      </c>
      <c r="H400" s="186">
        <v>-0.8</v>
      </c>
      <c r="I400" s="187"/>
      <c r="J400" s="188">
        <f>ROUND(I400*H400,2)</f>
        <v>0</v>
      </c>
      <c r="K400" s="184" t="s">
        <v>137</v>
      </c>
      <c r="L400" s="38"/>
      <c r="M400" s="189" t="s">
        <v>19</v>
      </c>
      <c r="N400" s="190" t="s">
        <v>43</v>
      </c>
      <c r="O400" s="60"/>
      <c r="P400" s="191">
        <f>O400*H400</f>
        <v>0</v>
      </c>
      <c r="Q400" s="191">
        <v>4.6999999999999999E-4</v>
      </c>
      <c r="R400" s="191">
        <f>Q400*H400</f>
        <v>-3.7600000000000003E-4</v>
      </c>
      <c r="S400" s="191">
        <v>0</v>
      </c>
      <c r="T400" s="192">
        <f>S400*H400</f>
        <v>0</v>
      </c>
      <c r="AR400" s="17" t="s">
        <v>138</v>
      </c>
      <c r="AT400" s="17" t="s">
        <v>133</v>
      </c>
      <c r="AU400" s="17" t="s">
        <v>81</v>
      </c>
      <c r="AY400" s="17" t="s">
        <v>131</v>
      </c>
      <c r="BE400" s="193">
        <f>IF(N400="základní",J400,0)</f>
        <v>0</v>
      </c>
      <c r="BF400" s="193">
        <f>IF(N400="snížená",J400,0)</f>
        <v>0</v>
      </c>
      <c r="BG400" s="193">
        <f>IF(N400="zákl. přenesená",J400,0)</f>
        <v>0</v>
      </c>
      <c r="BH400" s="193">
        <f>IF(N400="sníž. přenesená",J400,0)</f>
        <v>0</v>
      </c>
      <c r="BI400" s="193">
        <f>IF(N400="nulová",J400,0)</f>
        <v>0</v>
      </c>
      <c r="BJ400" s="17" t="s">
        <v>79</v>
      </c>
      <c r="BK400" s="193">
        <f>ROUND(I400*H400,2)</f>
        <v>0</v>
      </c>
      <c r="BL400" s="17" t="s">
        <v>138</v>
      </c>
      <c r="BM400" s="17" t="s">
        <v>690</v>
      </c>
    </row>
    <row r="401" spans="2:65" s="1" customFormat="1" ht="11.25">
      <c r="B401" s="34"/>
      <c r="C401" s="35"/>
      <c r="D401" s="194" t="s">
        <v>140</v>
      </c>
      <c r="E401" s="35"/>
      <c r="F401" s="195" t="s">
        <v>691</v>
      </c>
      <c r="G401" s="35"/>
      <c r="H401" s="35"/>
      <c r="I401" s="112"/>
      <c r="J401" s="35"/>
      <c r="K401" s="35"/>
      <c r="L401" s="38"/>
      <c r="M401" s="196"/>
      <c r="N401" s="60"/>
      <c r="O401" s="60"/>
      <c r="P401" s="60"/>
      <c r="Q401" s="60"/>
      <c r="R401" s="60"/>
      <c r="S401" s="60"/>
      <c r="T401" s="61"/>
      <c r="AT401" s="17" t="s">
        <v>140</v>
      </c>
      <c r="AU401" s="17" t="s">
        <v>81</v>
      </c>
    </row>
    <row r="402" spans="2:65" s="1" customFormat="1" ht="29.25">
      <c r="B402" s="34"/>
      <c r="C402" s="35"/>
      <c r="D402" s="194" t="s">
        <v>142</v>
      </c>
      <c r="E402" s="35"/>
      <c r="F402" s="197" t="s">
        <v>692</v>
      </c>
      <c r="G402" s="35"/>
      <c r="H402" s="35"/>
      <c r="I402" s="112"/>
      <c r="J402" s="35"/>
      <c r="K402" s="35"/>
      <c r="L402" s="38"/>
      <c r="M402" s="196"/>
      <c r="N402" s="60"/>
      <c r="O402" s="60"/>
      <c r="P402" s="60"/>
      <c r="Q402" s="60"/>
      <c r="R402" s="60"/>
      <c r="S402" s="60"/>
      <c r="T402" s="61"/>
      <c r="AT402" s="17" t="s">
        <v>142</v>
      </c>
      <c r="AU402" s="17" t="s">
        <v>81</v>
      </c>
    </row>
    <row r="403" spans="2:65" s="13" customFormat="1" ht="11.25">
      <c r="B403" s="212"/>
      <c r="C403" s="213"/>
      <c r="D403" s="194" t="s">
        <v>146</v>
      </c>
      <c r="E403" s="214" t="s">
        <v>19</v>
      </c>
      <c r="F403" s="215" t="s">
        <v>535</v>
      </c>
      <c r="G403" s="213"/>
      <c r="H403" s="214" t="s">
        <v>19</v>
      </c>
      <c r="I403" s="216"/>
      <c r="J403" s="213"/>
      <c r="K403" s="213"/>
      <c r="L403" s="217"/>
      <c r="M403" s="218"/>
      <c r="N403" s="219"/>
      <c r="O403" s="219"/>
      <c r="P403" s="219"/>
      <c r="Q403" s="219"/>
      <c r="R403" s="219"/>
      <c r="S403" s="219"/>
      <c r="T403" s="220"/>
      <c r="AT403" s="221" t="s">
        <v>146</v>
      </c>
      <c r="AU403" s="221" t="s">
        <v>81</v>
      </c>
      <c r="AV403" s="13" t="s">
        <v>79</v>
      </c>
      <c r="AW403" s="13" t="s">
        <v>33</v>
      </c>
      <c r="AX403" s="13" t="s">
        <v>72</v>
      </c>
      <c r="AY403" s="221" t="s">
        <v>131</v>
      </c>
    </row>
    <row r="404" spans="2:65" s="12" customFormat="1" ht="11.25">
      <c r="B404" s="198"/>
      <c r="C404" s="199"/>
      <c r="D404" s="194" t="s">
        <v>146</v>
      </c>
      <c r="E404" s="200" t="s">
        <v>19</v>
      </c>
      <c r="F404" s="201" t="s">
        <v>693</v>
      </c>
      <c r="G404" s="199"/>
      <c r="H404" s="202">
        <v>-0.8</v>
      </c>
      <c r="I404" s="203"/>
      <c r="J404" s="199"/>
      <c r="K404" s="199"/>
      <c r="L404" s="204"/>
      <c r="M404" s="205"/>
      <c r="N404" s="206"/>
      <c r="O404" s="206"/>
      <c r="P404" s="206"/>
      <c r="Q404" s="206"/>
      <c r="R404" s="206"/>
      <c r="S404" s="206"/>
      <c r="T404" s="207"/>
      <c r="AT404" s="208" t="s">
        <v>146</v>
      </c>
      <c r="AU404" s="208" t="s">
        <v>81</v>
      </c>
      <c r="AV404" s="12" t="s">
        <v>81</v>
      </c>
      <c r="AW404" s="12" t="s">
        <v>33</v>
      </c>
      <c r="AX404" s="12" t="s">
        <v>72</v>
      </c>
      <c r="AY404" s="208" t="s">
        <v>131</v>
      </c>
    </row>
    <row r="405" spans="2:65" s="1" customFormat="1" ht="16.5" customHeight="1">
      <c r="B405" s="34"/>
      <c r="C405" s="182" t="s">
        <v>694</v>
      </c>
      <c r="D405" s="182" t="s">
        <v>133</v>
      </c>
      <c r="E405" s="183" t="s">
        <v>695</v>
      </c>
      <c r="F405" s="184" t="s">
        <v>696</v>
      </c>
      <c r="G405" s="185" t="s">
        <v>229</v>
      </c>
      <c r="H405" s="186">
        <v>51.3</v>
      </c>
      <c r="I405" s="187"/>
      <c r="J405" s="188">
        <f>ROUND(I405*H405,2)</f>
        <v>0</v>
      </c>
      <c r="K405" s="184" t="s">
        <v>137</v>
      </c>
      <c r="L405" s="38"/>
      <c r="M405" s="189" t="s">
        <v>19</v>
      </c>
      <c r="N405" s="190" t="s">
        <v>43</v>
      </c>
      <c r="O405" s="60"/>
      <c r="P405" s="191">
        <f>O405*H405</f>
        <v>0</v>
      </c>
      <c r="Q405" s="191">
        <v>0</v>
      </c>
      <c r="R405" s="191">
        <f>Q405*H405</f>
        <v>0</v>
      </c>
      <c r="S405" s="191">
        <v>0</v>
      </c>
      <c r="T405" s="192">
        <f>S405*H405</f>
        <v>0</v>
      </c>
      <c r="AR405" s="17" t="s">
        <v>138</v>
      </c>
      <c r="AT405" s="17" t="s">
        <v>133</v>
      </c>
      <c r="AU405" s="17" t="s">
        <v>81</v>
      </c>
      <c r="AY405" s="17" t="s">
        <v>131</v>
      </c>
      <c r="BE405" s="193">
        <f>IF(N405="základní",J405,0)</f>
        <v>0</v>
      </c>
      <c r="BF405" s="193">
        <f>IF(N405="snížená",J405,0)</f>
        <v>0</v>
      </c>
      <c r="BG405" s="193">
        <f>IF(N405="zákl. přenesená",J405,0)</f>
        <v>0</v>
      </c>
      <c r="BH405" s="193">
        <f>IF(N405="sníž. přenesená",J405,0)</f>
        <v>0</v>
      </c>
      <c r="BI405" s="193">
        <f>IF(N405="nulová",J405,0)</f>
        <v>0</v>
      </c>
      <c r="BJ405" s="17" t="s">
        <v>79</v>
      </c>
      <c r="BK405" s="193">
        <f>ROUND(I405*H405,2)</f>
        <v>0</v>
      </c>
      <c r="BL405" s="17" t="s">
        <v>138</v>
      </c>
      <c r="BM405" s="17" t="s">
        <v>697</v>
      </c>
    </row>
    <row r="406" spans="2:65" s="1" customFormat="1" ht="11.25">
      <c r="B406" s="34"/>
      <c r="C406" s="35"/>
      <c r="D406" s="194" t="s">
        <v>140</v>
      </c>
      <c r="E406" s="35"/>
      <c r="F406" s="195" t="s">
        <v>698</v>
      </c>
      <c r="G406" s="35"/>
      <c r="H406" s="35"/>
      <c r="I406" s="112"/>
      <c r="J406" s="35"/>
      <c r="K406" s="35"/>
      <c r="L406" s="38"/>
      <c r="M406" s="196"/>
      <c r="N406" s="60"/>
      <c r="O406" s="60"/>
      <c r="P406" s="60"/>
      <c r="Q406" s="60"/>
      <c r="R406" s="60"/>
      <c r="S406" s="60"/>
      <c r="T406" s="61"/>
      <c r="AT406" s="17" t="s">
        <v>140</v>
      </c>
      <c r="AU406" s="17" t="s">
        <v>81</v>
      </c>
    </row>
    <row r="407" spans="2:65" s="1" customFormat="1" ht="29.25">
      <c r="B407" s="34"/>
      <c r="C407" s="35"/>
      <c r="D407" s="194" t="s">
        <v>142</v>
      </c>
      <c r="E407" s="35"/>
      <c r="F407" s="197" t="s">
        <v>245</v>
      </c>
      <c r="G407" s="35"/>
      <c r="H407" s="35"/>
      <c r="I407" s="112"/>
      <c r="J407" s="35"/>
      <c r="K407" s="35"/>
      <c r="L407" s="38"/>
      <c r="M407" s="196"/>
      <c r="N407" s="60"/>
      <c r="O407" s="60"/>
      <c r="P407" s="60"/>
      <c r="Q407" s="60"/>
      <c r="R407" s="60"/>
      <c r="S407" s="60"/>
      <c r="T407" s="61"/>
      <c r="AT407" s="17" t="s">
        <v>142</v>
      </c>
      <c r="AU407" s="17" t="s">
        <v>81</v>
      </c>
    </row>
    <row r="408" spans="2:65" s="13" customFormat="1" ht="11.25">
      <c r="B408" s="212"/>
      <c r="C408" s="213"/>
      <c r="D408" s="194" t="s">
        <v>146</v>
      </c>
      <c r="E408" s="214" t="s">
        <v>19</v>
      </c>
      <c r="F408" s="215" t="s">
        <v>320</v>
      </c>
      <c r="G408" s="213"/>
      <c r="H408" s="214" t="s">
        <v>19</v>
      </c>
      <c r="I408" s="216"/>
      <c r="J408" s="213"/>
      <c r="K408" s="213"/>
      <c r="L408" s="217"/>
      <c r="M408" s="218"/>
      <c r="N408" s="219"/>
      <c r="O408" s="219"/>
      <c r="P408" s="219"/>
      <c r="Q408" s="219"/>
      <c r="R408" s="219"/>
      <c r="S408" s="219"/>
      <c r="T408" s="220"/>
      <c r="AT408" s="221" t="s">
        <v>146</v>
      </c>
      <c r="AU408" s="221" t="s">
        <v>81</v>
      </c>
      <c r="AV408" s="13" t="s">
        <v>79</v>
      </c>
      <c r="AW408" s="13" t="s">
        <v>33</v>
      </c>
      <c r="AX408" s="13" t="s">
        <v>72</v>
      </c>
      <c r="AY408" s="221" t="s">
        <v>131</v>
      </c>
    </row>
    <row r="409" spans="2:65" s="12" customFormat="1" ht="11.25">
      <c r="B409" s="198"/>
      <c r="C409" s="199"/>
      <c r="D409" s="194" t="s">
        <v>146</v>
      </c>
      <c r="E409" s="200" t="s">
        <v>19</v>
      </c>
      <c r="F409" s="201" t="s">
        <v>699</v>
      </c>
      <c r="G409" s="199"/>
      <c r="H409" s="202">
        <v>51.3</v>
      </c>
      <c r="I409" s="203"/>
      <c r="J409" s="199"/>
      <c r="K409" s="199"/>
      <c r="L409" s="204"/>
      <c r="M409" s="205"/>
      <c r="N409" s="206"/>
      <c r="O409" s="206"/>
      <c r="P409" s="206"/>
      <c r="Q409" s="206"/>
      <c r="R409" s="206"/>
      <c r="S409" s="206"/>
      <c r="T409" s="207"/>
      <c r="AT409" s="208" t="s">
        <v>146</v>
      </c>
      <c r="AU409" s="208" t="s">
        <v>81</v>
      </c>
      <c r="AV409" s="12" t="s">
        <v>81</v>
      </c>
      <c r="AW409" s="12" t="s">
        <v>33</v>
      </c>
      <c r="AX409" s="12" t="s">
        <v>72</v>
      </c>
      <c r="AY409" s="208" t="s">
        <v>131</v>
      </c>
    </row>
    <row r="410" spans="2:65" s="11" customFormat="1" ht="22.9" customHeight="1">
      <c r="B410" s="166"/>
      <c r="C410" s="167"/>
      <c r="D410" s="168" t="s">
        <v>71</v>
      </c>
      <c r="E410" s="180" t="s">
        <v>261</v>
      </c>
      <c r="F410" s="180" t="s">
        <v>262</v>
      </c>
      <c r="G410" s="167"/>
      <c r="H410" s="167"/>
      <c r="I410" s="170"/>
      <c r="J410" s="181">
        <f>BK410</f>
        <v>0</v>
      </c>
      <c r="K410" s="167"/>
      <c r="L410" s="172"/>
      <c r="M410" s="173"/>
      <c r="N410" s="174"/>
      <c r="O410" s="174"/>
      <c r="P410" s="175">
        <f>SUM(P411:P418)</f>
        <v>0</v>
      </c>
      <c r="Q410" s="174"/>
      <c r="R410" s="175">
        <f>SUM(R411:R418)</f>
        <v>0</v>
      </c>
      <c r="S410" s="174"/>
      <c r="T410" s="176">
        <f>SUM(T411:T418)</f>
        <v>0</v>
      </c>
      <c r="AR410" s="177" t="s">
        <v>79</v>
      </c>
      <c r="AT410" s="178" t="s">
        <v>71</v>
      </c>
      <c r="AU410" s="178" t="s">
        <v>79</v>
      </c>
      <c r="AY410" s="177" t="s">
        <v>131</v>
      </c>
      <c r="BK410" s="179">
        <f>SUM(BK411:BK418)</f>
        <v>0</v>
      </c>
    </row>
    <row r="411" spans="2:65" s="1" customFormat="1" ht="16.5" customHeight="1">
      <c r="B411" s="34"/>
      <c r="C411" s="182" t="s">
        <v>700</v>
      </c>
      <c r="D411" s="182" t="s">
        <v>133</v>
      </c>
      <c r="E411" s="183" t="s">
        <v>277</v>
      </c>
      <c r="F411" s="184" t="s">
        <v>278</v>
      </c>
      <c r="G411" s="185" t="s">
        <v>154</v>
      </c>
      <c r="H411" s="186">
        <v>1.321</v>
      </c>
      <c r="I411" s="187"/>
      <c r="J411" s="188">
        <f>ROUND(I411*H411,2)</f>
        <v>0</v>
      </c>
      <c r="K411" s="184" t="s">
        <v>19</v>
      </c>
      <c r="L411" s="38"/>
      <c r="M411" s="189" t="s">
        <v>19</v>
      </c>
      <c r="N411" s="190" t="s">
        <v>43</v>
      </c>
      <c r="O411" s="60"/>
      <c r="P411" s="191">
        <f>O411*H411</f>
        <v>0</v>
      </c>
      <c r="Q411" s="191">
        <v>0</v>
      </c>
      <c r="R411" s="191">
        <f>Q411*H411</f>
        <v>0</v>
      </c>
      <c r="S411" s="191">
        <v>0</v>
      </c>
      <c r="T411" s="192">
        <f>S411*H411</f>
        <v>0</v>
      </c>
      <c r="AR411" s="17" t="s">
        <v>138</v>
      </c>
      <c r="AT411" s="17" t="s">
        <v>133</v>
      </c>
      <c r="AU411" s="17" t="s">
        <v>81</v>
      </c>
      <c r="AY411" s="17" t="s">
        <v>131</v>
      </c>
      <c r="BE411" s="193">
        <f>IF(N411="základní",J411,0)</f>
        <v>0</v>
      </c>
      <c r="BF411" s="193">
        <f>IF(N411="snížená",J411,0)</f>
        <v>0</v>
      </c>
      <c r="BG411" s="193">
        <f>IF(N411="zákl. přenesená",J411,0)</f>
        <v>0</v>
      </c>
      <c r="BH411" s="193">
        <f>IF(N411="sníž. přenesená",J411,0)</f>
        <v>0</v>
      </c>
      <c r="BI411" s="193">
        <f>IF(N411="nulová",J411,0)</f>
        <v>0</v>
      </c>
      <c r="BJ411" s="17" t="s">
        <v>79</v>
      </c>
      <c r="BK411" s="193">
        <f>ROUND(I411*H411,2)</f>
        <v>0</v>
      </c>
      <c r="BL411" s="17" t="s">
        <v>138</v>
      </c>
      <c r="BM411" s="17" t="s">
        <v>701</v>
      </c>
    </row>
    <row r="412" spans="2:65" s="1" customFormat="1" ht="19.5">
      <c r="B412" s="34"/>
      <c r="C412" s="35"/>
      <c r="D412" s="194" t="s">
        <v>140</v>
      </c>
      <c r="E412" s="35"/>
      <c r="F412" s="195" t="s">
        <v>280</v>
      </c>
      <c r="G412" s="35"/>
      <c r="H412" s="35"/>
      <c r="I412" s="112"/>
      <c r="J412" s="35"/>
      <c r="K412" s="35"/>
      <c r="L412" s="38"/>
      <c r="M412" s="196"/>
      <c r="N412" s="60"/>
      <c r="O412" s="60"/>
      <c r="P412" s="60"/>
      <c r="Q412" s="60"/>
      <c r="R412" s="60"/>
      <c r="S412" s="60"/>
      <c r="T412" s="61"/>
      <c r="AT412" s="17" t="s">
        <v>140</v>
      </c>
      <c r="AU412" s="17" t="s">
        <v>81</v>
      </c>
    </row>
    <row r="413" spans="2:65" s="1" customFormat="1" ht="87.75">
      <c r="B413" s="34"/>
      <c r="C413" s="35"/>
      <c r="D413" s="194" t="s">
        <v>142</v>
      </c>
      <c r="E413" s="35"/>
      <c r="F413" s="197" t="s">
        <v>281</v>
      </c>
      <c r="G413" s="35"/>
      <c r="H413" s="35"/>
      <c r="I413" s="112"/>
      <c r="J413" s="35"/>
      <c r="K413" s="35"/>
      <c r="L413" s="38"/>
      <c r="M413" s="196"/>
      <c r="N413" s="60"/>
      <c r="O413" s="60"/>
      <c r="P413" s="60"/>
      <c r="Q413" s="60"/>
      <c r="R413" s="60"/>
      <c r="S413" s="60"/>
      <c r="T413" s="61"/>
      <c r="AT413" s="17" t="s">
        <v>142</v>
      </c>
      <c r="AU413" s="17" t="s">
        <v>81</v>
      </c>
    </row>
    <row r="414" spans="2:65" s="12" customFormat="1" ht="11.25">
      <c r="B414" s="198"/>
      <c r="C414" s="199"/>
      <c r="D414" s="194" t="s">
        <v>146</v>
      </c>
      <c r="E414" s="200" t="s">
        <v>19</v>
      </c>
      <c r="F414" s="201" t="s">
        <v>702</v>
      </c>
      <c r="G414" s="199"/>
      <c r="H414" s="202">
        <v>1.321</v>
      </c>
      <c r="I414" s="203"/>
      <c r="J414" s="199"/>
      <c r="K414" s="199"/>
      <c r="L414" s="204"/>
      <c r="M414" s="205"/>
      <c r="N414" s="206"/>
      <c r="O414" s="206"/>
      <c r="P414" s="206"/>
      <c r="Q414" s="206"/>
      <c r="R414" s="206"/>
      <c r="S414" s="206"/>
      <c r="T414" s="207"/>
      <c r="AT414" s="208" t="s">
        <v>146</v>
      </c>
      <c r="AU414" s="208" t="s">
        <v>81</v>
      </c>
      <c r="AV414" s="12" t="s">
        <v>81</v>
      </c>
      <c r="AW414" s="12" t="s">
        <v>33</v>
      </c>
      <c r="AX414" s="12" t="s">
        <v>72</v>
      </c>
      <c r="AY414" s="208" t="s">
        <v>131</v>
      </c>
    </row>
    <row r="415" spans="2:65" s="1" customFormat="1" ht="16.5" customHeight="1">
      <c r="B415" s="34"/>
      <c r="C415" s="182" t="s">
        <v>703</v>
      </c>
      <c r="D415" s="182" t="s">
        <v>133</v>
      </c>
      <c r="E415" s="183" t="s">
        <v>297</v>
      </c>
      <c r="F415" s="184" t="s">
        <v>298</v>
      </c>
      <c r="G415" s="185" t="s">
        <v>154</v>
      </c>
      <c r="H415" s="186">
        <v>1.321</v>
      </c>
      <c r="I415" s="187"/>
      <c r="J415" s="188">
        <f>ROUND(I415*H415,2)</f>
        <v>0</v>
      </c>
      <c r="K415" s="184" t="s">
        <v>137</v>
      </c>
      <c r="L415" s="38"/>
      <c r="M415" s="189" t="s">
        <v>19</v>
      </c>
      <c r="N415" s="190" t="s">
        <v>43</v>
      </c>
      <c r="O415" s="60"/>
      <c r="P415" s="191">
        <f>O415*H415</f>
        <v>0</v>
      </c>
      <c r="Q415" s="191">
        <v>0</v>
      </c>
      <c r="R415" s="191">
        <f>Q415*H415</f>
        <v>0</v>
      </c>
      <c r="S415" s="191">
        <v>0</v>
      </c>
      <c r="T415" s="192">
        <f>S415*H415</f>
        <v>0</v>
      </c>
      <c r="AR415" s="17" t="s">
        <v>138</v>
      </c>
      <c r="AT415" s="17" t="s">
        <v>133</v>
      </c>
      <c r="AU415" s="17" t="s">
        <v>81</v>
      </c>
      <c r="AY415" s="17" t="s">
        <v>131</v>
      </c>
      <c r="BE415" s="193">
        <f>IF(N415="základní",J415,0)</f>
        <v>0</v>
      </c>
      <c r="BF415" s="193">
        <f>IF(N415="snížená",J415,0)</f>
        <v>0</v>
      </c>
      <c r="BG415" s="193">
        <f>IF(N415="zákl. přenesená",J415,0)</f>
        <v>0</v>
      </c>
      <c r="BH415" s="193">
        <f>IF(N415="sníž. přenesená",J415,0)</f>
        <v>0</v>
      </c>
      <c r="BI415" s="193">
        <f>IF(N415="nulová",J415,0)</f>
        <v>0</v>
      </c>
      <c r="BJ415" s="17" t="s">
        <v>79</v>
      </c>
      <c r="BK415" s="193">
        <f>ROUND(I415*H415,2)</f>
        <v>0</v>
      </c>
      <c r="BL415" s="17" t="s">
        <v>138</v>
      </c>
      <c r="BM415" s="17" t="s">
        <v>704</v>
      </c>
    </row>
    <row r="416" spans="2:65" s="1" customFormat="1" ht="19.5">
      <c r="B416" s="34"/>
      <c r="C416" s="35"/>
      <c r="D416" s="194" t="s">
        <v>140</v>
      </c>
      <c r="E416" s="35"/>
      <c r="F416" s="195" t="s">
        <v>300</v>
      </c>
      <c r="G416" s="35"/>
      <c r="H416" s="35"/>
      <c r="I416" s="112"/>
      <c r="J416" s="35"/>
      <c r="K416" s="35"/>
      <c r="L416" s="38"/>
      <c r="M416" s="196"/>
      <c r="N416" s="60"/>
      <c r="O416" s="60"/>
      <c r="P416" s="60"/>
      <c r="Q416" s="60"/>
      <c r="R416" s="60"/>
      <c r="S416" s="60"/>
      <c r="T416" s="61"/>
      <c r="AT416" s="17" t="s">
        <v>140</v>
      </c>
      <c r="AU416" s="17" t="s">
        <v>81</v>
      </c>
    </row>
    <row r="417" spans="2:65" s="1" customFormat="1" ht="58.5">
      <c r="B417" s="34"/>
      <c r="C417" s="35"/>
      <c r="D417" s="194" t="s">
        <v>142</v>
      </c>
      <c r="E417" s="35"/>
      <c r="F417" s="197" t="s">
        <v>268</v>
      </c>
      <c r="G417" s="35"/>
      <c r="H417" s="35"/>
      <c r="I417" s="112"/>
      <c r="J417" s="35"/>
      <c r="K417" s="35"/>
      <c r="L417" s="38"/>
      <c r="M417" s="196"/>
      <c r="N417" s="60"/>
      <c r="O417" s="60"/>
      <c r="P417" s="60"/>
      <c r="Q417" s="60"/>
      <c r="R417" s="60"/>
      <c r="S417" s="60"/>
      <c r="T417" s="61"/>
      <c r="AT417" s="17" t="s">
        <v>142</v>
      </c>
      <c r="AU417" s="17" t="s">
        <v>81</v>
      </c>
    </row>
    <row r="418" spans="2:65" s="12" customFormat="1" ht="11.25">
      <c r="B418" s="198"/>
      <c r="C418" s="199"/>
      <c r="D418" s="194" t="s">
        <v>146</v>
      </c>
      <c r="E418" s="200" t="s">
        <v>19</v>
      </c>
      <c r="F418" s="201" t="s">
        <v>702</v>
      </c>
      <c r="G418" s="199"/>
      <c r="H418" s="202">
        <v>1.321</v>
      </c>
      <c r="I418" s="203"/>
      <c r="J418" s="199"/>
      <c r="K418" s="199"/>
      <c r="L418" s="204"/>
      <c r="M418" s="205"/>
      <c r="N418" s="206"/>
      <c r="O418" s="206"/>
      <c r="P418" s="206"/>
      <c r="Q418" s="206"/>
      <c r="R418" s="206"/>
      <c r="S418" s="206"/>
      <c r="T418" s="207"/>
      <c r="AT418" s="208" t="s">
        <v>146</v>
      </c>
      <c r="AU418" s="208" t="s">
        <v>81</v>
      </c>
      <c r="AV418" s="12" t="s">
        <v>81</v>
      </c>
      <c r="AW418" s="12" t="s">
        <v>33</v>
      </c>
      <c r="AX418" s="12" t="s">
        <v>72</v>
      </c>
      <c r="AY418" s="208" t="s">
        <v>131</v>
      </c>
    </row>
    <row r="419" spans="2:65" s="11" customFormat="1" ht="22.9" customHeight="1">
      <c r="B419" s="166"/>
      <c r="C419" s="167"/>
      <c r="D419" s="168" t="s">
        <v>71</v>
      </c>
      <c r="E419" s="180" t="s">
        <v>705</v>
      </c>
      <c r="F419" s="180" t="s">
        <v>706</v>
      </c>
      <c r="G419" s="167"/>
      <c r="H419" s="167"/>
      <c r="I419" s="170"/>
      <c r="J419" s="181">
        <f>BK419</f>
        <v>0</v>
      </c>
      <c r="K419" s="167"/>
      <c r="L419" s="172"/>
      <c r="M419" s="173"/>
      <c r="N419" s="174"/>
      <c r="O419" s="174"/>
      <c r="P419" s="175">
        <f>SUM(P420:P422)</f>
        <v>0</v>
      </c>
      <c r="Q419" s="174"/>
      <c r="R419" s="175">
        <f>SUM(R420:R422)</f>
        <v>0</v>
      </c>
      <c r="S419" s="174"/>
      <c r="T419" s="176">
        <f>SUM(T420:T422)</f>
        <v>0</v>
      </c>
      <c r="AR419" s="177" t="s">
        <v>79</v>
      </c>
      <c r="AT419" s="178" t="s">
        <v>71</v>
      </c>
      <c r="AU419" s="178" t="s">
        <v>79</v>
      </c>
      <c r="AY419" s="177" t="s">
        <v>131</v>
      </c>
      <c r="BK419" s="179">
        <f>SUM(BK420:BK422)</f>
        <v>0</v>
      </c>
    </row>
    <row r="420" spans="2:65" s="1" customFormat="1" ht="16.5" customHeight="1">
      <c r="B420" s="34"/>
      <c r="C420" s="182" t="s">
        <v>707</v>
      </c>
      <c r="D420" s="182" t="s">
        <v>133</v>
      </c>
      <c r="E420" s="183" t="s">
        <v>708</v>
      </c>
      <c r="F420" s="184" t="s">
        <v>709</v>
      </c>
      <c r="G420" s="185" t="s">
        <v>154</v>
      </c>
      <c r="H420" s="186">
        <v>4.7519999999999998</v>
      </c>
      <c r="I420" s="187"/>
      <c r="J420" s="188">
        <f>ROUND(I420*H420,2)</f>
        <v>0</v>
      </c>
      <c r="K420" s="184" t="s">
        <v>137</v>
      </c>
      <c r="L420" s="38"/>
      <c r="M420" s="189" t="s">
        <v>19</v>
      </c>
      <c r="N420" s="190" t="s">
        <v>43</v>
      </c>
      <c r="O420" s="60"/>
      <c r="P420" s="191">
        <f>O420*H420</f>
        <v>0</v>
      </c>
      <c r="Q420" s="191">
        <v>0</v>
      </c>
      <c r="R420" s="191">
        <f>Q420*H420</f>
        <v>0</v>
      </c>
      <c r="S420" s="191">
        <v>0</v>
      </c>
      <c r="T420" s="192">
        <f>S420*H420</f>
        <v>0</v>
      </c>
      <c r="AR420" s="17" t="s">
        <v>138</v>
      </c>
      <c r="AT420" s="17" t="s">
        <v>133</v>
      </c>
      <c r="AU420" s="17" t="s">
        <v>81</v>
      </c>
      <c r="AY420" s="17" t="s">
        <v>131</v>
      </c>
      <c r="BE420" s="193">
        <f>IF(N420="základní",J420,0)</f>
        <v>0</v>
      </c>
      <c r="BF420" s="193">
        <f>IF(N420="snížená",J420,0)</f>
        <v>0</v>
      </c>
      <c r="BG420" s="193">
        <f>IF(N420="zákl. přenesená",J420,0)</f>
        <v>0</v>
      </c>
      <c r="BH420" s="193">
        <f>IF(N420="sníž. přenesená",J420,0)</f>
        <v>0</v>
      </c>
      <c r="BI420" s="193">
        <f>IF(N420="nulová",J420,0)</f>
        <v>0</v>
      </c>
      <c r="BJ420" s="17" t="s">
        <v>79</v>
      </c>
      <c r="BK420" s="193">
        <f>ROUND(I420*H420,2)</f>
        <v>0</v>
      </c>
      <c r="BL420" s="17" t="s">
        <v>138</v>
      </c>
      <c r="BM420" s="17" t="s">
        <v>710</v>
      </c>
    </row>
    <row r="421" spans="2:65" s="1" customFormat="1" ht="19.5">
      <c r="B421" s="34"/>
      <c r="C421" s="35"/>
      <c r="D421" s="194" t="s">
        <v>140</v>
      </c>
      <c r="E421" s="35"/>
      <c r="F421" s="195" t="s">
        <v>711</v>
      </c>
      <c r="G421" s="35"/>
      <c r="H421" s="35"/>
      <c r="I421" s="112"/>
      <c r="J421" s="35"/>
      <c r="K421" s="35"/>
      <c r="L421" s="38"/>
      <c r="M421" s="196"/>
      <c r="N421" s="60"/>
      <c r="O421" s="60"/>
      <c r="P421" s="60"/>
      <c r="Q421" s="60"/>
      <c r="R421" s="60"/>
      <c r="S421" s="60"/>
      <c r="T421" s="61"/>
      <c r="AT421" s="17" t="s">
        <v>140</v>
      </c>
      <c r="AU421" s="17" t="s">
        <v>81</v>
      </c>
    </row>
    <row r="422" spans="2:65" s="1" customFormat="1" ht="29.25">
      <c r="B422" s="34"/>
      <c r="C422" s="35"/>
      <c r="D422" s="194" t="s">
        <v>142</v>
      </c>
      <c r="E422" s="35"/>
      <c r="F422" s="197" t="s">
        <v>712</v>
      </c>
      <c r="G422" s="35"/>
      <c r="H422" s="35"/>
      <c r="I422" s="112"/>
      <c r="J422" s="35"/>
      <c r="K422" s="35"/>
      <c r="L422" s="38"/>
      <c r="M422" s="232"/>
      <c r="N422" s="233"/>
      <c r="O422" s="233"/>
      <c r="P422" s="233"/>
      <c r="Q422" s="233"/>
      <c r="R422" s="233"/>
      <c r="S422" s="233"/>
      <c r="T422" s="234"/>
      <c r="AT422" s="17" t="s">
        <v>142</v>
      </c>
      <c r="AU422" s="17" t="s">
        <v>81</v>
      </c>
    </row>
    <row r="423" spans="2:65" s="1" customFormat="1" ht="6.95" customHeight="1">
      <c r="B423" s="46"/>
      <c r="C423" s="47"/>
      <c r="D423" s="47"/>
      <c r="E423" s="47"/>
      <c r="F423" s="47"/>
      <c r="G423" s="47"/>
      <c r="H423" s="47"/>
      <c r="I423" s="134"/>
      <c r="J423" s="47"/>
      <c r="K423" s="47"/>
      <c r="L423" s="38"/>
    </row>
  </sheetData>
  <sheetProtection algorithmName="SHA-512" hashValue="ROme8TJfaqSArwR8iP+KqhNx9Rwd+0k99nkrSLprQq6vD67ek1GSXYjCnIkzNtibkkpiSqhN+h0F1QpSlATTCw==" saltValue="YX1nHK1QohE8XTKDwFyJE5qLN6Hntd11jSJeAcz27dfrzJX+S0PPXCIhlJyD1Hmn1ApNbiCeOcTZ+5RAuVPoVw==" spinCount="100000" sheet="1" objects="1" scenarios="1" formatColumns="0" formatRows="0" autoFilter="0"/>
  <autoFilter ref="C86:K422" xr:uid="{00000000-0009-0000-0000-000003000000}"/>
  <mergeCells count="9">
    <mergeCell ref="E50:H50"/>
    <mergeCell ref="E77:H77"/>
    <mergeCell ref="E79:H79"/>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38"/>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4"/>
      <c r="M2" s="334"/>
      <c r="N2" s="334"/>
      <c r="O2" s="334"/>
      <c r="P2" s="334"/>
      <c r="Q2" s="334"/>
      <c r="R2" s="334"/>
      <c r="S2" s="334"/>
      <c r="T2" s="334"/>
      <c r="U2" s="334"/>
      <c r="V2" s="334"/>
      <c r="AT2" s="17" t="s">
        <v>95</v>
      </c>
    </row>
    <row r="3" spans="2:46" ht="6.95" customHeight="1">
      <c r="B3" s="107"/>
      <c r="C3" s="108"/>
      <c r="D3" s="108"/>
      <c r="E3" s="108"/>
      <c r="F3" s="108"/>
      <c r="G3" s="108"/>
      <c r="H3" s="108"/>
      <c r="I3" s="109"/>
      <c r="J3" s="108"/>
      <c r="K3" s="108"/>
      <c r="L3" s="20"/>
      <c r="AT3" s="17" t="s">
        <v>81</v>
      </c>
    </row>
    <row r="4" spans="2:46" ht="24.95" customHeight="1">
      <c r="B4" s="20"/>
      <c r="D4" s="110" t="s">
        <v>105</v>
      </c>
      <c r="L4" s="20"/>
      <c r="M4" s="24" t="s">
        <v>10</v>
      </c>
      <c r="AT4" s="17" t="s">
        <v>4</v>
      </c>
    </row>
    <row r="5" spans="2:46" ht="6.95" customHeight="1">
      <c r="B5" s="20"/>
      <c r="L5" s="20"/>
    </row>
    <row r="6" spans="2:46" ht="12" customHeight="1">
      <c r="B6" s="20"/>
      <c r="D6" s="111" t="s">
        <v>16</v>
      </c>
      <c r="L6" s="20"/>
    </row>
    <row r="7" spans="2:46" ht="16.5" customHeight="1">
      <c r="B7" s="20"/>
      <c r="E7" s="367" t="str">
        <f>'Rekapitulace stavby'!K6</f>
        <v>Horoměřická S 071 - most, Praha 6, č. akce 999615 - Revize č.01</v>
      </c>
      <c r="F7" s="368"/>
      <c r="G7" s="368"/>
      <c r="H7" s="368"/>
      <c r="L7" s="20"/>
    </row>
    <row r="8" spans="2:46" s="1" customFormat="1" ht="12" customHeight="1">
      <c r="B8" s="38"/>
      <c r="D8" s="111" t="s">
        <v>106</v>
      </c>
      <c r="I8" s="112"/>
      <c r="L8" s="38"/>
    </row>
    <row r="9" spans="2:46" s="1" customFormat="1" ht="36.950000000000003" customHeight="1">
      <c r="B9" s="38"/>
      <c r="E9" s="370" t="s">
        <v>713</v>
      </c>
      <c r="F9" s="369"/>
      <c r="G9" s="369"/>
      <c r="H9" s="369"/>
      <c r="I9" s="112"/>
      <c r="L9" s="38"/>
    </row>
    <row r="10" spans="2:46" s="1" customFormat="1" ht="11.25">
      <c r="B10" s="38"/>
      <c r="I10" s="112"/>
      <c r="L10" s="38"/>
    </row>
    <row r="11" spans="2:46" s="1" customFormat="1" ht="12" customHeight="1">
      <c r="B11" s="38"/>
      <c r="D11" s="111" t="s">
        <v>18</v>
      </c>
      <c r="F11" s="17" t="s">
        <v>19</v>
      </c>
      <c r="I11" s="113" t="s">
        <v>20</v>
      </c>
      <c r="J11" s="17" t="s">
        <v>19</v>
      </c>
      <c r="L11" s="38"/>
    </row>
    <row r="12" spans="2:46" s="1" customFormat="1" ht="12" customHeight="1">
      <c r="B12" s="38"/>
      <c r="D12" s="111" t="s">
        <v>21</v>
      </c>
      <c r="F12" s="17" t="s">
        <v>22</v>
      </c>
      <c r="I12" s="113" t="s">
        <v>23</v>
      </c>
      <c r="J12" s="114" t="str">
        <f>'Rekapitulace stavby'!AN8</f>
        <v>28. 1. 2019</v>
      </c>
      <c r="L12" s="38"/>
    </row>
    <row r="13" spans="2:46" s="1" customFormat="1" ht="10.9" customHeight="1">
      <c r="B13" s="38"/>
      <c r="I13" s="112"/>
      <c r="L13" s="38"/>
    </row>
    <row r="14" spans="2:46" s="1" customFormat="1" ht="12" customHeight="1">
      <c r="B14" s="38"/>
      <c r="D14" s="111" t="s">
        <v>25</v>
      </c>
      <c r="I14" s="113" t="s">
        <v>26</v>
      </c>
      <c r="J14" s="17" t="s">
        <v>19</v>
      </c>
      <c r="L14" s="38"/>
    </row>
    <row r="15" spans="2:46" s="1" customFormat="1" ht="18" customHeight="1">
      <c r="B15" s="38"/>
      <c r="E15" s="17" t="s">
        <v>27</v>
      </c>
      <c r="I15" s="113" t="s">
        <v>28</v>
      </c>
      <c r="J15" s="17" t="s">
        <v>19</v>
      </c>
      <c r="L15" s="38"/>
    </row>
    <row r="16" spans="2:46" s="1" customFormat="1" ht="6.95" customHeight="1">
      <c r="B16" s="38"/>
      <c r="I16" s="112"/>
      <c r="L16" s="38"/>
    </row>
    <row r="17" spans="2:12" s="1" customFormat="1" ht="12" customHeight="1">
      <c r="B17" s="38"/>
      <c r="D17" s="111" t="s">
        <v>29</v>
      </c>
      <c r="I17" s="113" t="s">
        <v>26</v>
      </c>
      <c r="J17" s="30" t="str">
        <f>'Rekapitulace stavby'!AN13</f>
        <v>Vyplň údaj</v>
      </c>
      <c r="L17" s="38"/>
    </row>
    <row r="18" spans="2:12" s="1" customFormat="1" ht="18" customHeight="1">
      <c r="B18" s="38"/>
      <c r="E18" s="371" t="str">
        <f>'Rekapitulace stavby'!E14</f>
        <v>Vyplň údaj</v>
      </c>
      <c r="F18" s="372"/>
      <c r="G18" s="372"/>
      <c r="H18" s="372"/>
      <c r="I18" s="113" t="s">
        <v>28</v>
      </c>
      <c r="J18" s="30" t="str">
        <f>'Rekapitulace stavby'!AN14</f>
        <v>Vyplň údaj</v>
      </c>
      <c r="L18" s="38"/>
    </row>
    <row r="19" spans="2:12" s="1" customFormat="1" ht="6.95" customHeight="1">
      <c r="B19" s="38"/>
      <c r="I19" s="112"/>
      <c r="L19" s="38"/>
    </row>
    <row r="20" spans="2:12" s="1" customFormat="1" ht="12" customHeight="1">
      <c r="B20" s="38"/>
      <c r="D20" s="111" t="s">
        <v>31</v>
      </c>
      <c r="I20" s="113" t="s">
        <v>26</v>
      </c>
      <c r="J20" s="17" t="s">
        <v>19</v>
      </c>
      <c r="L20" s="38"/>
    </row>
    <row r="21" spans="2:12" s="1" customFormat="1" ht="18" customHeight="1">
      <c r="B21" s="38"/>
      <c r="E21" s="17" t="s">
        <v>32</v>
      </c>
      <c r="I21" s="113" t="s">
        <v>28</v>
      </c>
      <c r="J21" s="17" t="s">
        <v>19</v>
      </c>
      <c r="L21" s="38"/>
    </row>
    <row r="22" spans="2:12" s="1" customFormat="1" ht="6.95" customHeight="1">
      <c r="B22" s="38"/>
      <c r="I22" s="112"/>
      <c r="L22" s="38"/>
    </row>
    <row r="23" spans="2:12" s="1" customFormat="1" ht="12" customHeight="1">
      <c r="B23" s="38"/>
      <c r="D23" s="111" t="s">
        <v>34</v>
      </c>
      <c r="I23" s="113" t="s">
        <v>26</v>
      </c>
      <c r="J23" s="17" t="str">
        <f>IF('Rekapitulace stavby'!AN19="","",'Rekapitulace stavby'!AN19)</f>
        <v/>
      </c>
      <c r="L23" s="38"/>
    </row>
    <row r="24" spans="2:12" s="1" customFormat="1" ht="18" customHeight="1">
      <c r="B24" s="38"/>
      <c r="E24" s="17" t="str">
        <f>IF('Rekapitulace stavby'!E20="","",'Rekapitulace stavby'!E20)</f>
        <v xml:space="preserve"> </v>
      </c>
      <c r="I24" s="113" t="s">
        <v>28</v>
      </c>
      <c r="J24" s="17" t="str">
        <f>IF('Rekapitulace stavby'!AN20="","",'Rekapitulace stavby'!AN20)</f>
        <v/>
      </c>
      <c r="L24" s="38"/>
    </row>
    <row r="25" spans="2:12" s="1" customFormat="1" ht="6.95" customHeight="1">
      <c r="B25" s="38"/>
      <c r="I25" s="112"/>
      <c r="L25" s="38"/>
    </row>
    <row r="26" spans="2:12" s="1" customFormat="1" ht="12" customHeight="1">
      <c r="B26" s="38"/>
      <c r="D26" s="111" t="s">
        <v>36</v>
      </c>
      <c r="I26" s="112"/>
      <c r="L26" s="38"/>
    </row>
    <row r="27" spans="2:12" s="7" customFormat="1" ht="33.75" customHeight="1">
      <c r="B27" s="115"/>
      <c r="E27" s="373" t="s">
        <v>714</v>
      </c>
      <c r="F27" s="373"/>
      <c r="G27" s="373"/>
      <c r="H27" s="373"/>
      <c r="I27" s="116"/>
      <c r="L27" s="115"/>
    </row>
    <row r="28" spans="2:12" s="1" customFormat="1" ht="6.95" customHeight="1">
      <c r="B28" s="38"/>
      <c r="I28" s="112"/>
      <c r="L28" s="38"/>
    </row>
    <row r="29" spans="2:12" s="1" customFormat="1" ht="6.95" customHeight="1">
      <c r="B29" s="38"/>
      <c r="D29" s="56"/>
      <c r="E29" s="56"/>
      <c r="F29" s="56"/>
      <c r="G29" s="56"/>
      <c r="H29" s="56"/>
      <c r="I29" s="117"/>
      <c r="J29" s="56"/>
      <c r="K29" s="56"/>
      <c r="L29" s="38"/>
    </row>
    <row r="30" spans="2:12" s="1" customFormat="1" ht="25.35" customHeight="1">
      <c r="B30" s="38"/>
      <c r="D30" s="118" t="s">
        <v>38</v>
      </c>
      <c r="I30" s="112"/>
      <c r="J30" s="119">
        <f>ROUND(J81, 2)</f>
        <v>0</v>
      </c>
      <c r="L30" s="38"/>
    </row>
    <row r="31" spans="2:12" s="1" customFormat="1" ht="6.95" customHeight="1">
      <c r="B31" s="38"/>
      <c r="D31" s="56"/>
      <c r="E31" s="56"/>
      <c r="F31" s="56"/>
      <c r="G31" s="56"/>
      <c r="H31" s="56"/>
      <c r="I31" s="117"/>
      <c r="J31" s="56"/>
      <c r="K31" s="56"/>
      <c r="L31" s="38"/>
    </row>
    <row r="32" spans="2:12" s="1" customFormat="1" ht="14.45" customHeight="1">
      <c r="B32" s="38"/>
      <c r="F32" s="120" t="s">
        <v>40</v>
      </c>
      <c r="I32" s="121" t="s">
        <v>39</v>
      </c>
      <c r="J32" s="120" t="s">
        <v>41</v>
      </c>
      <c r="L32" s="38"/>
    </row>
    <row r="33" spans="2:12" s="1" customFormat="1" ht="14.45" customHeight="1">
      <c r="B33" s="38"/>
      <c r="D33" s="111" t="s">
        <v>42</v>
      </c>
      <c r="E33" s="111" t="s">
        <v>43</v>
      </c>
      <c r="F33" s="122">
        <f>ROUND((SUM(BE81:BE137)),  2)</f>
        <v>0</v>
      </c>
      <c r="I33" s="123">
        <v>0.21</v>
      </c>
      <c r="J33" s="122">
        <f>ROUND(((SUM(BE81:BE137))*I33),  2)</f>
        <v>0</v>
      </c>
      <c r="L33" s="38"/>
    </row>
    <row r="34" spans="2:12" s="1" customFormat="1" ht="14.45" customHeight="1">
      <c r="B34" s="38"/>
      <c r="E34" s="111" t="s">
        <v>44</v>
      </c>
      <c r="F34" s="122">
        <f>ROUND((SUM(BF81:BF137)),  2)</f>
        <v>0</v>
      </c>
      <c r="I34" s="123">
        <v>0.15</v>
      </c>
      <c r="J34" s="122">
        <f>ROUND(((SUM(BF81:BF137))*I34),  2)</f>
        <v>0</v>
      </c>
      <c r="L34" s="38"/>
    </row>
    <row r="35" spans="2:12" s="1" customFormat="1" ht="14.45" hidden="1" customHeight="1">
      <c r="B35" s="38"/>
      <c r="E35" s="111" t="s">
        <v>45</v>
      </c>
      <c r="F35" s="122">
        <f>ROUND((SUM(BG81:BG137)),  2)</f>
        <v>0</v>
      </c>
      <c r="I35" s="123">
        <v>0.21</v>
      </c>
      <c r="J35" s="122">
        <f>0</f>
        <v>0</v>
      </c>
      <c r="L35" s="38"/>
    </row>
    <row r="36" spans="2:12" s="1" customFormat="1" ht="14.45" hidden="1" customHeight="1">
      <c r="B36" s="38"/>
      <c r="E36" s="111" t="s">
        <v>46</v>
      </c>
      <c r="F36" s="122">
        <f>ROUND((SUM(BH81:BH137)),  2)</f>
        <v>0</v>
      </c>
      <c r="I36" s="123">
        <v>0.15</v>
      </c>
      <c r="J36" s="122">
        <f>0</f>
        <v>0</v>
      </c>
      <c r="L36" s="38"/>
    </row>
    <row r="37" spans="2:12" s="1" customFormat="1" ht="14.45" hidden="1" customHeight="1">
      <c r="B37" s="38"/>
      <c r="E37" s="111" t="s">
        <v>47</v>
      </c>
      <c r="F37" s="122">
        <f>ROUND((SUM(BI81:BI137)),  2)</f>
        <v>0</v>
      </c>
      <c r="I37" s="123">
        <v>0</v>
      </c>
      <c r="J37" s="122">
        <f>0</f>
        <v>0</v>
      </c>
      <c r="L37" s="38"/>
    </row>
    <row r="38" spans="2:12" s="1" customFormat="1" ht="6.95" customHeight="1">
      <c r="B38" s="38"/>
      <c r="I38" s="112"/>
      <c r="L38" s="38"/>
    </row>
    <row r="39" spans="2:12" s="1" customFormat="1" ht="25.35" customHeight="1">
      <c r="B39" s="38"/>
      <c r="C39" s="124"/>
      <c r="D39" s="125" t="s">
        <v>48</v>
      </c>
      <c r="E39" s="126"/>
      <c r="F39" s="126"/>
      <c r="G39" s="127" t="s">
        <v>49</v>
      </c>
      <c r="H39" s="128" t="s">
        <v>50</v>
      </c>
      <c r="I39" s="129"/>
      <c r="J39" s="130">
        <f>SUM(J30:J37)</f>
        <v>0</v>
      </c>
      <c r="K39" s="131"/>
      <c r="L39" s="38"/>
    </row>
    <row r="40" spans="2:12" s="1" customFormat="1" ht="14.45" customHeight="1">
      <c r="B40" s="132"/>
      <c r="C40" s="133"/>
      <c r="D40" s="133"/>
      <c r="E40" s="133"/>
      <c r="F40" s="133"/>
      <c r="G40" s="133"/>
      <c r="H40" s="133"/>
      <c r="I40" s="134"/>
      <c r="J40" s="133"/>
      <c r="K40" s="133"/>
      <c r="L40" s="38"/>
    </row>
    <row r="44" spans="2:12" s="1" customFormat="1" ht="6.95" customHeight="1">
      <c r="B44" s="135"/>
      <c r="C44" s="136"/>
      <c r="D44" s="136"/>
      <c r="E44" s="136"/>
      <c r="F44" s="136"/>
      <c r="G44" s="136"/>
      <c r="H44" s="136"/>
      <c r="I44" s="137"/>
      <c r="J44" s="136"/>
      <c r="K44" s="136"/>
      <c r="L44" s="38"/>
    </row>
    <row r="45" spans="2:12" s="1" customFormat="1" ht="24.95" customHeight="1">
      <c r="B45" s="34"/>
      <c r="C45" s="23" t="s">
        <v>110</v>
      </c>
      <c r="D45" s="35"/>
      <c r="E45" s="35"/>
      <c r="F45" s="35"/>
      <c r="G45" s="35"/>
      <c r="H45" s="35"/>
      <c r="I45" s="112"/>
      <c r="J45" s="35"/>
      <c r="K45" s="35"/>
      <c r="L45" s="38"/>
    </row>
    <row r="46" spans="2:12" s="1" customFormat="1" ht="6.95" customHeight="1">
      <c r="B46" s="34"/>
      <c r="C46" s="35"/>
      <c r="D46" s="35"/>
      <c r="E46" s="35"/>
      <c r="F46" s="35"/>
      <c r="G46" s="35"/>
      <c r="H46" s="35"/>
      <c r="I46" s="112"/>
      <c r="J46" s="35"/>
      <c r="K46" s="35"/>
      <c r="L46" s="38"/>
    </row>
    <row r="47" spans="2:12" s="1" customFormat="1" ht="12" customHeight="1">
      <c r="B47" s="34"/>
      <c r="C47" s="29" t="s">
        <v>16</v>
      </c>
      <c r="D47" s="35"/>
      <c r="E47" s="35"/>
      <c r="F47" s="35"/>
      <c r="G47" s="35"/>
      <c r="H47" s="35"/>
      <c r="I47" s="112"/>
      <c r="J47" s="35"/>
      <c r="K47" s="35"/>
      <c r="L47" s="38"/>
    </row>
    <row r="48" spans="2:12" s="1" customFormat="1" ht="16.5" customHeight="1">
      <c r="B48" s="34"/>
      <c r="C48" s="35"/>
      <c r="D48" s="35"/>
      <c r="E48" s="374" t="str">
        <f>E7</f>
        <v>Horoměřická S 071 - most, Praha 6, č. akce 999615 - Revize č.01</v>
      </c>
      <c r="F48" s="375"/>
      <c r="G48" s="375"/>
      <c r="H48" s="375"/>
      <c r="I48" s="112"/>
      <c r="J48" s="35"/>
      <c r="K48" s="35"/>
      <c r="L48" s="38"/>
    </row>
    <row r="49" spans="2:47" s="1" customFormat="1" ht="12" customHeight="1">
      <c r="B49" s="34"/>
      <c r="C49" s="29" t="s">
        <v>106</v>
      </c>
      <c r="D49" s="35"/>
      <c r="E49" s="35"/>
      <c r="F49" s="35"/>
      <c r="G49" s="35"/>
      <c r="H49" s="35"/>
      <c r="I49" s="112"/>
      <c r="J49" s="35"/>
      <c r="K49" s="35"/>
      <c r="L49" s="38"/>
    </row>
    <row r="50" spans="2:47" s="1" customFormat="1" ht="16.5" customHeight="1">
      <c r="B50" s="34"/>
      <c r="C50" s="35"/>
      <c r="D50" s="35"/>
      <c r="E50" s="343" t="str">
        <f>E9</f>
        <v>SO 25 - Sadové úpravy</v>
      </c>
      <c r="F50" s="342"/>
      <c r="G50" s="342"/>
      <c r="H50" s="342"/>
      <c r="I50" s="112"/>
      <c r="J50" s="35"/>
      <c r="K50" s="35"/>
      <c r="L50" s="38"/>
    </row>
    <row r="51" spans="2:47" s="1" customFormat="1" ht="6.95" customHeight="1">
      <c r="B51" s="34"/>
      <c r="C51" s="35"/>
      <c r="D51" s="35"/>
      <c r="E51" s="35"/>
      <c r="F51" s="35"/>
      <c r="G51" s="35"/>
      <c r="H51" s="35"/>
      <c r="I51" s="112"/>
      <c r="J51" s="35"/>
      <c r="K51" s="35"/>
      <c r="L51" s="38"/>
    </row>
    <row r="52" spans="2:47" s="1" customFormat="1" ht="12" customHeight="1">
      <c r="B52" s="34"/>
      <c r="C52" s="29" t="s">
        <v>21</v>
      </c>
      <c r="D52" s="35"/>
      <c r="E52" s="35"/>
      <c r="F52" s="27" t="str">
        <f>F12</f>
        <v>ul. Horoměřická / Pod Habrovkou</v>
      </c>
      <c r="G52" s="35"/>
      <c r="H52" s="35"/>
      <c r="I52" s="113" t="s">
        <v>23</v>
      </c>
      <c r="J52" s="55" t="str">
        <f>IF(J12="","",J12)</f>
        <v>28. 1. 2019</v>
      </c>
      <c r="K52" s="35"/>
      <c r="L52" s="38"/>
    </row>
    <row r="53" spans="2:47" s="1" customFormat="1" ht="6.95" customHeight="1">
      <c r="B53" s="34"/>
      <c r="C53" s="35"/>
      <c r="D53" s="35"/>
      <c r="E53" s="35"/>
      <c r="F53" s="35"/>
      <c r="G53" s="35"/>
      <c r="H53" s="35"/>
      <c r="I53" s="112"/>
      <c r="J53" s="35"/>
      <c r="K53" s="35"/>
      <c r="L53" s="38"/>
    </row>
    <row r="54" spans="2:47" s="1" customFormat="1" ht="13.7" customHeight="1">
      <c r="B54" s="34"/>
      <c r="C54" s="29" t="s">
        <v>25</v>
      </c>
      <c r="D54" s="35"/>
      <c r="E54" s="35"/>
      <c r="F54" s="27" t="str">
        <f>E15</f>
        <v>TSK hl.m. Prahy, a.s.</v>
      </c>
      <c r="G54" s="35"/>
      <c r="H54" s="35"/>
      <c r="I54" s="113" t="s">
        <v>31</v>
      </c>
      <c r="J54" s="32" t="str">
        <f>E21</f>
        <v>AGA Letiště, spol. s r.o.</v>
      </c>
      <c r="K54" s="35"/>
      <c r="L54" s="38"/>
    </row>
    <row r="55" spans="2:47" s="1" customFormat="1" ht="13.7" customHeight="1">
      <c r="B55" s="34"/>
      <c r="C55" s="29" t="s">
        <v>29</v>
      </c>
      <c r="D55" s="35"/>
      <c r="E55" s="35"/>
      <c r="F55" s="27" t="str">
        <f>IF(E18="","",E18)</f>
        <v>Vyplň údaj</v>
      </c>
      <c r="G55" s="35"/>
      <c r="H55" s="35"/>
      <c r="I55" s="113" t="s">
        <v>34</v>
      </c>
      <c r="J55" s="32" t="str">
        <f>E24</f>
        <v xml:space="preserve"> </v>
      </c>
      <c r="K55" s="35"/>
      <c r="L55" s="38"/>
    </row>
    <row r="56" spans="2:47" s="1" customFormat="1" ht="10.35" customHeight="1">
      <c r="B56" s="34"/>
      <c r="C56" s="35"/>
      <c r="D56" s="35"/>
      <c r="E56" s="35"/>
      <c r="F56" s="35"/>
      <c r="G56" s="35"/>
      <c r="H56" s="35"/>
      <c r="I56" s="112"/>
      <c r="J56" s="35"/>
      <c r="K56" s="35"/>
      <c r="L56" s="38"/>
    </row>
    <row r="57" spans="2:47" s="1" customFormat="1" ht="29.25" customHeight="1">
      <c r="B57" s="34"/>
      <c r="C57" s="138" t="s">
        <v>111</v>
      </c>
      <c r="D57" s="139"/>
      <c r="E57" s="139"/>
      <c r="F57" s="139"/>
      <c r="G57" s="139"/>
      <c r="H57" s="139"/>
      <c r="I57" s="140"/>
      <c r="J57" s="141" t="s">
        <v>112</v>
      </c>
      <c r="K57" s="139"/>
      <c r="L57" s="38"/>
    </row>
    <row r="58" spans="2:47" s="1" customFormat="1" ht="10.35" customHeight="1">
      <c r="B58" s="34"/>
      <c r="C58" s="35"/>
      <c r="D58" s="35"/>
      <c r="E58" s="35"/>
      <c r="F58" s="35"/>
      <c r="G58" s="35"/>
      <c r="H58" s="35"/>
      <c r="I58" s="112"/>
      <c r="J58" s="35"/>
      <c r="K58" s="35"/>
      <c r="L58" s="38"/>
    </row>
    <row r="59" spans="2:47" s="1" customFormat="1" ht="22.9" customHeight="1">
      <c r="B59" s="34"/>
      <c r="C59" s="142" t="s">
        <v>70</v>
      </c>
      <c r="D59" s="35"/>
      <c r="E59" s="35"/>
      <c r="F59" s="35"/>
      <c r="G59" s="35"/>
      <c r="H59" s="35"/>
      <c r="I59" s="112"/>
      <c r="J59" s="73">
        <f>J81</f>
        <v>0</v>
      </c>
      <c r="K59" s="35"/>
      <c r="L59" s="38"/>
      <c r="AU59" s="17" t="s">
        <v>113</v>
      </c>
    </row>
    <row r="60" spans="2:47" s="8" customFormat="1" ht="24.95" customHeight="1">
      <c r="B60" s="143"/>
      <c r="C60" s="144"/>
      <c r="D60" s="145" t="s">
        <v>715</v>
      </c>
      <c r="E60" s="146"/>
      <c r="F60" s="146"/>
      <c r="G60" s="146"/>
      <c r="H60" s="146"/>
      <c r="I60" s="147"/>
      <c r="J60" s="148">
        <f>J82</f>
        <v>0</v>
      </c>
      <c r="K60" s="144"/>
      <c r="L60" s="149"/>
    </row>
    <row r="61" spans="2:47" s="8" customFormat="1" ht="24.95" customHeight="1">
      <c r="B61" s="143"/>
      <c r="C61" s="144"/>
      <c r="D61" s="145" t="s">
        <v>716</v>
      </c>
      <c r="E61" s="146"/>
      <c r="F61" s="146"/>
      <c r="G61" s="146"/>
      <c r="H61" s="146"/>
      <c r="I61" s="147"/>
      <c r="J61" s="148">
        <f>J98</f>
        <v>0</v>
      </c>
      <c r="K61" s="144"/>
      <c r="L61" s="149"/>
    </row>
    <row r="62" spans="2:47" s="1" customFormat="1" ht="21.75" customHeight="1">
      <c r="B62" s="34"/>
      <c r="C62" s="35"/>
      <c r="D62" s="35"/>
      <c r="E62" s="35"/>
      <c r="F62" s="35"/>
      <c r="G62" s="35"/>
      <c r="H62" s="35"/>
      <c r="I62" s="112"/>
      <c r="J62" s="35"/>
      <c r="K62" s="35"/>
      <c r="L62" s="38"/>
    </row>
    <row r="63" spans="2:47" s="1" customFormat="1" ht="6.95" customHeight="1">
      <c r="B63" s="46"/>
      <c r="C63" s="47"/>
      <c r="D63" s="47"/>
      <c r="E63" s="47"/>
      <c r="F63" s="47"/>
      <c r="G63" s="47"/>
      <c r="H63" s="47"/>
      <c r="I63" s="134"/>
      <c r="J63" s="47"/>
      <c r="K63" s="47"/>
      <c r="L63" s="38"/>
    </row>
    <row r="67" spans="2:20" s="1" customFormat="1" ht="6.95" customHeight="1">
      <c r="B67" s="48"/>
      <c r="C67" s="49"/>
      <c r="D67" s="49"/>
      <c r="E67" s="49"/>
      <c r="F67" s="49"/>
      <c r="G67" s="49"/>
      <c r="H67" s="49"/>
      <c r="I67" s="137"/>
      <c r="J67" s="49"/>
      <c r="K67" s="49"/>
      <c r="L67" s="38"/>
    </row>
    <row r="68" spans="2:20" s="1" customFormat="1" ht="24.95" customHeight="1">
      <c r="B68" s="34"/>
      <c r="C68" s="23" t="s">
        <v>116</v>
      </c>
      <c r="D68" s="35"/>
      <c r="E68" s="35"/>
      <c r="F68" s="35"/>
      <c r="G68" s="35"/>
      <c r="H68" s="35"/>
      <c r="I68" s="112"/>
      <c r="J68" s="35"/>
      <c r="K68" s="35"/>
      <c r="L68" s="38"/>
    </row>
    <row r="69" spans="2:20" s="1" customFormat="1" ht="6.95" customHeight="1">
      <c r="B69" s="34"/>
      <c r="C69" s="35"/>
      <c r="D69" s="35"/>
      <c r="E69" s="35"/>
      <c r="F69" s="35"/>
      <c r="G69" s="35"/>
      <c r="H69" s="35"/>
      <c r="I69" s="112"/>
      <c r="J69" s="35"/>
      <c r="K69" s="35"/>
      <c r="L69" s="38"/>
    </row>
    <row r="70" spans="2:20" s="1" customFormat="1" ht="12" customHeight="1">
      <c r="B70" s="34"/>
      <c r="C70" s="29" t="s">
        <v>16</v>
      </c>
      <c r="D70" s="35"/>
      <c r="E70" s="35"/>
      <c r="F70" s="35"/>
      <c r="G70" s="35"/>
      <c r="H70" s="35"/>
      <c r="I70" s="112"/>
      <c r="J70" s="35"/>
      <c r="K70" s="35"/>
      <c r="L70" s="38"/>
    </row>
    <row r="71" spans="2:20" s="1" customFormat="1" ht="16.5" customHeight="1">
      <c r="B71" s="34"/>
      <c r="C71" s="35"/>
      <c r="D71" s="35"/>
      <c r="E71" s="374" t="str">
        <f>E7</f>
        <v>Horoměřická S 071 - most, Praha 6, č. akce 999615 - Revize č.01</v>
      </c>
      <c r="F71" s="375"/>
      <c r="G71" s="375"/>
      <c r="H71" s="375"/>
      <c r="I71" s="112"/>
      <c r="J71" s="35"/>
      <c r="K71" s="35"/>
      <c r="L71" s="38"/>
    </row>
    <row r="72" spans="2:20" s="1" customFormat="1" ht="12" customHeight="1">
      <c r="B72" s="34"/>
      <c r="C72" s="29" t="s">
        <v>106</v>
      </c>
      <c r="D72" s="35"/>
      <c r="E72" s="35"/>
      <c r="F72" s="35"/>
      <c r="G72" s="35"/>
      <c r="H72" s="35"/>
      <c r="I72" s="112"/>
      <c r="J72" s="35"/>
      <c r="K72" s="35"/>
      <c r="L72" s="38"/>
    </row>
    <row r="73" spans="2:20" s="1" customFormat="1" ht="16.5" customHeight="1">
      <c r="B73" s="34"/>
      <c r="C73" s="35"/>
      <c r="D73" s="35"/>
      <c r="E73" s="343" t="str">
        <f>E9</f>
        <v>SO 25 - Sadové úpravy</v>
      </c>
      <c r="F73" s="342"/>
      <c r="G73" s="342"/>
      <c r="H73" s="342"/>
      <c r="I73" s="112"/>
      <c r="J73" s="35"/>
      <c r="K73" s="35"/>
      <c r="L73" s="38"/>
    </row>
    <row r="74" spans="2:20" s="1" customFormat="1" ht="6.95" customHeight="1">
      <c r="B74" s="34"/>
      <c r="C74" s="35"/>
      <c r="D74" s="35"/>
      <c r="E74" s="35"/>
      <c r="F74" s="35"/>
      <c r="G74" s="35"/>
      <c r="H74" s="35"/>
      <c r="I74" s="112"/>
      <c r="J74" s="35"/>
      <c r="K74" s="35"/>
      <c r="L74" s="38"/>
    </row>
    <row r="75" spans="2:20" s="1" customFormat="1" ht="12" customHeight="1">
      <c r="B75" s="34"/>
      <c r="C75" s="29" t="s">
        <v>21</v>
      </c>
      <c r="D75" s="35"/>
      <c r="E75" s="35"/>
      <c r="F75" s="27" t="str">
        <f>F12</f>
        <v>ul. Horoměřická / Pod Habrovkou</v>
      </c>
      <c r="G75" s="35"/>
      <c r="H75" s="35"/>
      <c r="I75" s="113" t="s">
        <v>23</v>
      </c>
      <c r="J75" s="55" t="str">
        <f>IF(J12="","",J12)</f>
        <v>28. 1. 2019</v>
      </c>
      <c r="K75" s="35"/>
      <c r="L75" s="38"/>
    </row>
    <row r="76" spans="2:20" s="1" customFormat="1" ht="6.95" customHeight="1">
      <c r="B76" s="34"/>
      <c r="C76" s="35"/>
      <c r="D76" s="35"/>
      <c r="E76" s="35"/>
      <c r="F76" s="35"/>
      <c r="G76" s="35"/>
      <c r="H76" s="35"/>
      <c r="I76" s="112"/>
      <c r="J76" s="35"/>
      <c r="K76" s="35"/>
      <c r="L76" s="38"/>
    </row>
    <row r="77" spans="2:20" s="1" customFormat="1" ht="13.7" customHeight="1">
      <c r="B77" s="34"/>
      <c r="C77" s="29" t="s">
        <v>25</v>
      </c>
      <c r="D77" s="35"/>
      <c r="E77" s="35"/>
      <c r="F77" s="27" t="str">
        <f>E15</f>
        <v>TSK hl.m. Prahy, a.s.</v>
      </c>
      <c r="G77" s="35"/>
      <c r="H77" s="35"/>
      <c r="I77" s="113" t="s">
        <v>31</v>
      </c>
      <c r="J77" s="32" t="str">
        <f>E21</f>
        <v>AGA Letiště, spol. s r.o.</v>
      </c>
      <c r="K77" s="35"/>
      <c r="L77" s="38"/>
    </row>
    <row r="78" spans="2:20" s="1" customFormat="1" ht="13.7" customHeight="1">
      <c r="B78" s="34"/>
      <c r="C78" s="29" t="s">
        <v>29</v>
      </c>
      <c r="D78" s="35"/>
      <c r="E78" s="35"/>
      <c r="F78" s="27" t="str">
        <f>IF(E18="","",E18)</f>
        <v>Vyplň údaj</v>
      </c>
      <c r="G78" s="35"/>
      <c r="H78" s="35"/>
      <c r="I78" s="113" t="s">
        <v>34</v>
      </c>
      <c r="J78" s="32" t="str">
        <f>E24</f>
        <v xml:space="preserve"> </v>
      </c>
      <c r="K78" s="35"/>
      <c r="L78" s="38"/>
    </row>
    <row r="79" spans="2:20" s="1" customFormat="1" ht="10.35" customHeight="1">
      <c r="B79" s="34"/>
      <c r="C79" s="35"/>
      <c r="D79" s="35"/>
      <c r="E79" s="35"/>
      <c r="F79" s="35"/>
      <c r="G79" s="35"/>
      <c r="H79" s="35"/>
      <c r="I79" s="112"/>
      <c r="J79" s="35"/>
      <c r="K79" s="35"/>
      <c r="L79" s="38"/>
    </row>
    <row r="80" spans="2:20" s="10" customFormat="1" ht="29.25" customHeight="1">
      <c r="B80" s="156"/>
      <c r="C80" s="157" t="s">
        <v>117</v>
      </c>
      <c r="D80" s="158" t="s">
        <v>57</v>
      </c>
      <c r="E80" s="158" t="s">
        <v>53</v>
      </c>
      <c r="F80" s="158" t="s">
        <v>54</v>
      </c>
      <c r="G80" s="158" t="s">
        <v>118</v>
      </c>
      <c r="H80" s="158" t="s">
        <v>119</v>
      </c>
      <c r="I80" s="159" t="s">
        <v>120</v>
      </c>
      <c r="J80" s="158" t="s">
        <v>112</v>
      </c>
      <c r="K80" s="160" t="s">
        <v>121</v>
      </c>
      <c r="L80" s="161"/>
      <c r="M80" s="64" t="s">
        <v>19</v>
      </c>
      <c r="N80" s="65" t="s">
        <v>42</v>
      </c>
      <c r="O80" s="65" t="s">
        <v>122</v>
      </c>
      <c r="P80" s="65" t="s">
        <v>123</v>
      </c>
      <c r="Q80" s="65" t="s">
        <v>124</v>
      </c>
      <c r="R80" s="65" t="s">
        <v>125</v>
      </c>
      <c r="S80" s="65" t="s">
        <v>126</v>
      </c>
      <c r="T80" s="66" t="s">
        <v>127</v>
      </c>
    </row>
    <row r="81" spans="2:65" s="1" customFormat="1" ht="22.9" customHeight="1">
      <c r="B81" s="34"/>
      <c r="C81" s="71" t="s">
        <v>128</v>
      </c>
      <c r="D81" s="35"/>
      <c r="E81" s="35"/>
      <c r="F81" s="35"/>
      <c r="G81" s="35"/>
      <c r="H81" s="35"/>
      <c r="I81" s="112"/>
      <c r="J81" s="162">
        <f>BK81</f>
        <v>0</v>
      </c>
      <c r="K81" s="35"/>
      <c r="L81" s="38"/>
      <c r="M81" s="67"/>
      <c r="N81" s="68"/>
      <c r="O81" s="68"/>
      <c r="P81" s="163">
        <f>P82+P98</f>
        <v>0</v>
      </c>
      <c r="Q81" s="68"/>
      <c r="R81" s="163">
        <f>R82+R98</f>
        <v>1.525E-2</v>
      </c>
      <c r="S81" s="68"/>
      <c r="T81" s="164">
        <f>T82+T98</f>
        <v>0</v>
      </c>
      <c r="AT81" s="17" t="s">
        <v>71</v>
      </c>
      <c r="AU81" s="17" t="s">
        <v>113</v>
      </c>
      <c r="BK81" s="165">
        <f>BK82+BK98</f>
        <v>0</v>
      </c>
    </row>
    <row r="82" spans="2:65" s="11" customFormat="1" ht="25.9" customHeight="1">
      <c r="B82" s="166"/>
      <c r="C82" s="167"/>
      <c r="D82" s="168" t="s">
        <v>71</v>
      </c>
      <c r="E82" s="169" t="s">
        <v>717</v>
      </c>
      <c r="F82" s="169" t="s">
        <v>718</v>
      </c>
      <c r="G82" s="167"/>
      <c r="H82" s="167"/>
      <c r="I82" s="170"/>
      <c r="J82" s="171">
        <f>BK82</f>
        <v>0</v>
      </c>
      <c r="K82" s="167"/>
      <c r="L82" s="172"/>
      <c r="M82" s="173"/>
      <c r="N82" s="174"/>
      <c r="O82" s="174"/>
      <c r="P82" s="175">
        <f>SUM(P83:P97)</f>
        <v>0</v>
      </c>
      <c r="Q82" s="174"/>
      <c r="R82" s="175">
        <f>SUM(R83:R97)</f>
        <v>0</v>
      </c>
      <c r="S82" s="174"/>
      <c r="T82" s="176">
        <f>SUM(T83:T97)</f>
        <v>0</v>
      </c>
      <c r="AR82" s="177" t="s">
        <v>79</v>
      </c>
      <c r="AT82" s="178" t="s">
        <v>71</v>
      </c>
      <c r="AU82" s="178" t="s">
        <v>72</v>
      </c>
      <c r="AY82" s="177" t="s">
        <v>131</v>
      </c>
      <c r="BK82" s="179">
        <f>SUM(BK83:BK97)</f>
        <v>0</v>
      </c>
    </row>
    <row r="83" spans="2:65" s="1" customFormat="1" ht="16.5" customHeight="1">
      <c r="B83" s="34"/>
      <c r="C83" s="182" t="s">
        <v>79</v>
      </c>
      <c r="D83" s="182" t="s">
        <v>133</v>
      </c>
      <c r="E83" s="183" t="s">
        <v>719</v>
      </c>
      <c r="F83" s="184" t="s">
        <v>720</v>
      </c>
      <c r="G83" s="185" t="s">
        <v>164</v>
      </c>
      <c r="H83" s="186">
        <v>12</v>
      </c>
      <c r="I83" s="187"/>
      <c r="J83" s="188">
        <f>ROUND(I83*H83,2)</f>
        <v>0</v>
      </c>
      <c r="K83" s="184" t="s">
        <v>137</v>
      </c>
      <c r="L83" s="38"/>
      <c r="M83" s="189" t="s">
        <v>19</v>
      </c>
      <c r="N83" s="190" t="s">
        <v>43</v>
      </c>
      <c r="O83" s="60"/>
      <c r="P83" s="191">
        <f>O83*H83</f>
        <v>0</v>
      </c>
      <c r="Q83" s="191">
        <v>0</v>
      </c>
      <c r="R83" s="191">
        <f>Q83*H83</f>
        <v>0</v>
      </c>
      <c r="S83" s="191">
        <v>0</v>
      </c>
      <c r="T83" s="192">
        <f>S83*H83</f>
        <v>0</v>
      </c>
      <c r="AR83" s="17" t="s">
        <v>138</v>
      </c>
      <c r="AT83" s="17" t="s">
        <v>133</v>
      </c>
      <c r="AU83" s="17" t="s">
        <v>79</v>
      </c>
      <c r="AY83" s="17" t="s">
        <v>131</v>
      </c>
      <c r="BE83" s="193">
        <f>IF(N83="základní",J83,0)</f>
        <v>0</v>
      </c>
      <c r="BF83" s="193">
        <f>IF(N83="snížená",J83,0)</f>
        <v>0</v>
      </c>
      <c r="BG83" s="193">
        <f>IF(N83="zákl. přenesená",J83,0)</f>
        <v>0</v>
      </c>
      <c r="BH83" s="193">
        <f>IF(N83="sníž. přenesená",J83,0)</f>
        <v>0</v>
      </c>
      <c r="BI83" s="193">
        <f>IF(N83="nulová",J83,0)</f>
        <v>0</v>
      </c>
      <c r="BJ83" s="17" t="s">
        <v>79</v>
      </c>
      <c r="BK83" s="193">
        <f>ROUND(I83*H83,2)</f>
        <v>0</v>
      </c>
      <c r="BL83" s="17" t="s">
        <v>138</v>
      </c>
      <c r="BM83" s="17" t="s">
        <v>81</v>
      </c>
    </row>
    <row r="84" spans="2:65" s="1" customFormat="1" ht="11.25">
      <c r="B84" s="34"/>
      <c r="C84" s="35"/>
      <c r="D84" s="194" t="s">
        <v>140</v>
      </c>
      <c r="E84" s="35"/>
      <c r="F84" s="195" t="s">
        <v>721</v>
      </c>
      <c r="G84" s="35"/>
      <c r="H84" s="35"/>
      <c r="I84" s="112"/>
      <c r="J84" s="35"/>
      <c r="K84" s="35"/>
      <c r="L84" s="38"/>
      <c r="M84" s="196"/>
      <c r="N84" s="60"/>
      <c r="O84" s="60"/>
      <c r="P84" s="60"/>
      <c r="Q84" s="60"/>
      <c r="R84" s="60"/>
      <c r="S84" s="60"/>
      <c r="T84" s="61"/>
      <c r="AT84" s="17" t="s">
        <v>140</v>
      </c>
      <c r="AU84" s="17" t="s">
        <v>79</v>
      </c>
    </row>
    <row r="85" spans="2:65" s="1" customFormat="1" ht="87.75">
      <c r="B85" s="34"/>
      <c r="C85" s="35"/>
      <c r="D85" s="194" t="s">
        <v>142</v>
      </c>
      <c r="E85" s="35"/>
      <c r="F85" s="197" t="s">
        <v>722</v>
      </c>
      <c r="G85" s="35"/>
      <c r="H85" s="35"/>
      <c r="I85" s="112"/>
      <c r="J85" s="35"/>
      <c r="K85" s="35"/>
      <c r="L85" s="38"/>
      <c r="M85" s="196"/>
      <c r="N85" s="60"/>
      <c r="O85" s="60"/>
      <c r="P85" s="60"/>
      <c r="Q85" s="60"/>
      <c r="R85" s="60"/>
      <c r="S85" s="60"/>
      <c r="T85" s="61"/>
      <c r="AT85" s="17" t="s">
        <v>142</v>
      </c>
      <c r="AU85" s="17" t="s">
        <v>79</v>
      </c>
    </row>
    <row r="86" spans="2:65" s="1" customFormat="1" ht="16.5" customHeight="1">
      <c r="B86" s="34"/>
      <c r="C86" s="182" t="s">
        <v>81</v>
      </c>
      <c r="D86" s="182" t="s">
        <v>133</v>
      </c>
      <c r="E86" s="183" t="s">
        <v>723</v>
      </c>
      <c r="F86" s="184" t="s">
        <v>724</v>
      </c>
      <c r="G86" s="185" t="s">
        <v>164</v>
      </c>
      <c r="H86" s="186">
        <v>12</v>
      </c>
      <c r="I86" s="187"/>
      <c r="J86" s="188">
        <f>ROUND(I86*H86,2)</f>
        <v>0</v>
      </c>
      <c r="K86" s="184" t="s">
        <v>137</v>
      </c>
      <c r="L86" s="38"/>
      <c r="M86" s="189" t="s">
        <v>19</v>
      </c>
      <c r="N86" s="190" t="s">
        <v>43</v>
      </c>
      <c r="O86" s="60"/>
      <c r="P86" s="191">
        <f>O86*H86</f>
        <v>0</v>
      </c>
      <c r="Q86" s="191">
        <v>0</v>
      </c>
      <c r="R86" s="191">
        <f>Q86*H86</f>
        <v>0</v>
      </c>
      <c r="S86" s="191">
        <v>0</v>
      </c>
      <c r="T86" s="192">
        <f>S86*H86</f>
        <v>0</v>
      </c>
      <c r="AR86" s="17" t="s">
        <v>138</v>
      </c>
      <c r="AT86" s="17" t="s">
        <v>133</v>
      </c>
      <c r="AU86" s="17" t="s">
        <v>79</v>
      </c>
      <c r="AY86" s="17" t="s">
        <v>131</v>
      </c>
      <c r="BE86" s="193">
        <f>IF(N86="základní",J86,0)</f>
        <v>0</v>
      </c>
      <c r="BF86" s="193">
        <f>IF(N86="snížená",J86,0)</f>
        <v>0</v>
      </c>
      <c r="BG86" s="193">
        <f>IF(N86="zákl. přenesená",J86,0)</f>
        <v>0</v>
      </c>
      <c r="BH86" s="193">
        <f>IF(N86="sníž. přenesená",J86,0)</f>
        <v>0</v>
      </c>
      <c r="BI86" s="193">
        <f>IF(N86="nulová",J86,0)</f>
        <v>0</v>
      </c>
      <c r="BJ86" s="17" t="s">
        <v>79</v>
      </c>
      <c r="BK86" s="193">
        <f>ROUND(I86*H86,2)</f>
        <v>0</v>
      </c>
      <c r="BL86" s="17" t="s">
        <v>138</v>
      </c>
      <c r="BM86" s="17" t="s">
        <v>138</v>
      </c>
    </row>
    <row r="87" spans="2:65" s="1" customFormat="1" ht="19.5">
      <c r="B87" s="34"/>
      <c r="C87" s="35"/>
      <c r="D87" s="194" t="s">
        <v>140</v>
      </c>
      <c r="E87" s="35"/>
      <c r="F87" s="195" t="s">
        <v>725</v>
      </c>
      <c r="G87" s="35"/>
      <c r="H87" s="35"/>
      <c r="I87" s="112"/>
      <c r="J87" s="35"/>
      <c r="K87" s="35"/>
      <c r="L87" s="38"/>
      <c r="M87" s="196"/>
      <c r="N87" s="60"/>
      <c r="O87" s="60"/>
      <c r="P87" s="60"/>
      <c r="Q87" s="60"/>
      <c r="R87" s="60"/>
      <c r="S87" s="60"/>
      <c r="T87" s="61"/>
      <c r="AT87" s="17" t="s">
        <v>140</v>
      </c>
      <c r="AU87" s="17" t="s">
        <v>79</v>
      </c>
    </row>
    <row r="88" spans="2:65" s="1" customFormat="1" ht="78">
      <c r="B88" s="34"/>
      <c r="C88" s="35"/>
      <c r="D88" s="194" t="s">
        <v>142</v>
      </c>
      <c r="E88" s="35"/>
      <c r="F88" s="197" t="s">
        <v>726</v>
      </c>
      <c r="G88" s="35"/>
      <c r="H88" s="35"/>
      <c r="I88" s="112"/>
      <c r="J88" s="35"/>
      <c r="K88" s="35"/>
      <c r="L88" s="38"/>
      <c r="M88" s="196"/>
      <c r="N88" s="60"/>
      <c r="O88" s="60"/>
      <c r="P88" s="60"/>
      <c r="Q88" s="60"/>
      <c r="R88" s="60"/>
      <c r="S88" s="60"/>
      <c r="T88" s="61"/>
      <c r="AT88" s="17" t="s">
        <v>142</v>
      </c>
      <c r="AU88" s="17" t="s">
        <v>79</v>
      </c>
    </row>
    <row r="89" spans="2:65" s="1" customFormat="1" ht="16.5" customHeight="1">
      <c r="B89" s="34"/>
      <c r="C89" s="182" t="s">
        <v>151</v>
      </c>
      <c r="D89" s="182" t="s">
        <v>133</v>
      </c>
      <c r="E89" s="183" t="s">
        <v>727</v>
      </c>
      <c r="F89" s="184" t="s">
        <v>728</v>
      </c>
      <c r="G89" s="185" t="s">
        <v>164</v>
      </c>
      <c r="H89" s="186">
        <v>12</v>
      </c>
      <c r="I89" s="187"/>
      <c r="J89" s="188">
        <f>ROUND(I89*H89,2)</f>
        <v>0</v>
      </c>
      <c r="K89" s="184" t="s">
        <v>137</v>
      </c>
      <c r="L89" s="38"/>
      <c r="M89" s="189" t="s">
        <v>19</v>
      </c>
      <c r="N89" s="190" t="s">
        <v>43</v>
      </c>
      <c r="O89" s="60"/>
      <c r="P89" s="191">
        <f>O89*H89</f>
        <v>0</v>
      </c>
      <c r="Q89" s="191">
        <v>0</v>
      </c>
      <c r="R89" s="191">
        <f>Q89*H89</f>
        <v>0</v>
      </c>
      <c r="S89" s="191">
        <v>0</v>
      </c>
      <c r="T89" s="192">
        <f>S89*H89</f>
        <v>0</v>
      </c>
      <c r="AR89" s="17" t="s">
        <v>138</v>
      </c>
      <c r="AT89" s="17" t="s">
        <v>133</v>
      </c>
      <c r="AU89" s="17" t="s">
        <v>79</v>
      </c>
      <c r="AY89" s="17" t="s">
        <v>131</v>
      </c>
      <c r="BE89" s="193">
        <f>IF(N89="základní",J89,0)</f>
        <v>0</v>
      </c>
      <c r="BF89" s="193">
        <f>IF(N89="snížená",J89,0)</f>
        <v>0</v>
      </c>
      <c r="BG89" s="193">
        <f>IF(N89="zákl. přenesená",J89,0)</f>
        <v>0</v>
      </c>
      <c r="BH89" s="193">
        <f>IF(N89="sníž. přenesená",J89,0)</f>
        <v>0</v>
      </c>
      <c r="BI89" s="193">
        <f>IF(N89="nulová",J89,0)</f>
        <v>0</v>
      </c>
      <c r="BJ89" s="17" t="s">
        <v>79</v>
      </c>
      <c r="BK89" s="193">
        <f>ROUND(I89*H89,2)</f>
        <v>0</v>
      </c>
      <c r="BL89" s="17" t="s">
        <v>138</v>
      </c>
      <c r="BM89" s="17" t="s">
        <v>181</v>
      </c>
    </row>
    <row r="90" spans="2:65" s="1" customFormat="1" ht="11.25">
      <c r="B90" s="34"/>
      <c r="C90" s="35"/>
      <c r="D90" s="194" t="s">
        <v>140</v>
      </c>
      <c r="E90" s="35"/>
      <c r="F90" s="195" t="s">
        <v>729</v>
      </c>
      <c r="G90" s="35"/>
      <c r="H90" s="35"/>
      <c r="I90" s="112"/>
      <c r="J90" s="35"/>
      <c r="K90" s="35"/>
      <c r="L90" s="38"/>
      <c r="M90" s="196"/>
      <c r="N90" s="60"/>
      <c r="O90" s="60"/>
      <c r="P90" s="60"/>
      <c r="Q90" s="60"/>
      <c r="R90" s="60"/>
      <c r="S90" s="60"/>
      <c r="T90" s="61"/>
      <c r="AT90" s="17" t="s">
        <v>140</v>
      </c>
      <c r="AU90" s="17" t="s">
        <v>79</v>
      </c>
    </row>
    <row r="91" spans="2:65" s="1" customFormat="1" ht="87.75">
      <c r="B91" s="34"/>
      <c r="C91" s="35"/>
      <c r="D91" s="194" t="s">
        <v>142</v>
      </c>
      <c r="E91" s="35"/>
      <c r="F91" s="197" t="s">
        <v>730</v>
      </c>
      <c r="G91" s="35"/>
      <c r="H91" s="35"/>
      <c r="I91" s="112"/>
      <c r="J91" s="35"/>
      <c r="K91" s="35"/>
      <c r="L91" s="38"/>
      <c r="M91" s="196"/>
      <c r="N91" s="60"/>
      <c r="O91" s="60"/>
      <c r="P91" s="60"/>
      <c r="Q91" s="60"/>
      <c r="R91" s="60"/>
      <c r="S91" s="60"/>
      <c r="T91" s="61"/>
      <c r="AT91" s="17" t="s">
        <v>142</v>
      </c>
      <c r="AU91" s="17" t="s">
        <v>79</v>
      </c>
    </row>
    <row r="92" spans="2:65" s="1" customFormat="1" ht="16.5" customHeight="1">
      <c r="B92" s="34"/>
      <c r="C92" s="182" t="s">
        <v>138</v>
      </c>
      <c r="D92" s="182" t="s">
        <v>133</v>
      </c>
      <c r="E92" s="183" t="s">
        <v>731</v>
      </c>
      <c r="F92" s="184" t="s">
        <v>732</v>
      </c>
      <c r="G92" s="185" t="s">
        <v>136</v>
      </c>
      <c r="H92" s="186">
        <v>2.4</v>
      </c>
      <c r="I92" s="187"/>
      <c r="J92" s="188">
        <f>ROUND(I92*H92,2)</f>
        <v>0</v>
      </c>
      <c r="K92" s="184" t="s">
        <v>19</v>
      </c>
      <c r="L92" s="38"/>
      <c r="M92" s="189" t="s">
        <v>19</v>
      </c>
      <c r="N92" s="190" t="s">
        <v>43</v>
      </c>
      <c r="O92" s="60"/>
      <c r="P92" s="191">
        <f>O92*H92</f>
        <v>0</v>
      </c>
      <c r="Q92" s="191">
        <v>0</v>
      </c>
      <c r="R92" s="191">
        <f>Q92*H92</f>
        <v>0</v>
      </c>
      <c r="S92" s="191">
        <v>0</v>
      </c>
      <c r="T92" s="192">
        <f>S92*H92</f>
        <v>0</v>
      </c>
      <c r="AR92" s="17" t="s">
        <v>138</v>
      </c>
      <c r="AT92" s="17" t="s">
        <v>133</v>
      </c>
      <c r="AU92" s="17" t="s">
        <v>79</v>
      </c>
      <c r="AY92" s="17" t="s">
        <v>131</v>
      </c>
      <c r="BE92" s="193">
        <f>IF(N92="základní",J92,0)</f>
        <v>0</v>
      </c>
      <c r="BF92" s="193">
        <f>IF(N92="snížená",J92,0)</f>
        <v>0</v>
      </c>
      <c r="BG92" s="193">
        <f>IF(N92="zákl. přenesená",J92,0)</f>
        <v>0</v>
      </c>
      <c r="BH92" s="193">
        <f>IF(N92="sníž. přenesená",J92,0)</f>
        <v>0</v>
      </c>
      <c r="BI92" s="193">
        <f>IF(N92="nulová",J92,0)</f>
        <v>0</v>
      </c>
      <c r="BJ92" s="17" t="s">
        <v>79</v>
      </c>
      <c r="BK92" s="193">
        <f>ROUND(I92*H92,2)</f>
        <v>0</v>
      </c>
      <c r="BL92" s="17" t="s">
        <v>138</v>
      </c>
      <c r="BM92" s="17" t="s">
        <v>193</v>
      </c>
    </row>
    <row r="93" spans="2:65" s="1" customFormat="1" ht="11.25">
      <c r="B93" s="34"/>
      <c r="C93" s="35"/>
      <c r="D93" s="194" t="s">
        <v>140</v>
      </c>
      <c r="E93" s="35"/>
      <c r="F93" s="195" t="s">
        <v>732</v>
      </c>
      <c r="G93" s="35"/>
      <c r="H93" s="35"/>
      <c r="I93" s="112"/>
      <c r="J93" s="35"/>
      <c r="K93" s="35"/>
      <c r="L93" s="38"/>
      <c r="M93" s="196"/>
      <c r="N93" s="60"/>
      <c r="O93" s="60"/>
      <c r="P93" s="60"/>
      <c r="Q93" s="60"/>
      <c r="R93" s="60"/>
      <c r="S93" s="60"/>
      <c r="T93" s="61"/>
      <c r="AT93" s="17" t="s">
        <v>140</v>
      </c>
      <c r="AU93" s="17" t="s">
        <v>79</v>
      </c>
    </row>
    <row r="94" spans="2:65" s="12" customFormat="1" ht="11.25">
      <c r="B94" s="198"/>
      <c r="C94" s="199"/>
      <c r="D94" s="194" t="s">
        <v>146</v>
      </c>
      <c r="E94" s="200" t="s">
        <v>19</v>
      </c>
      <c r="F94" s="201" t="s">
        <v>733</v>
      </c>
      <c r="G94" s="199"/>
      <c r="H94" s="202">
        <v>2.4</v>
      </c>
      <c r="I94" s="203"/>
      <c r="J94" s="199"/>
      <c r="K94" s="199"/>
      <c r="L94" s="204"/>
      <c r="M94" s="205"/>
      <c r="N94" s="206"/>
      <c r="O94" s="206"/>
      <c r="P94" s="206"/>
      <c r="Q94" s="206"/>
      <c r="R94" s="206"/>
      <c r="S94" s="206"/>
      <c r="T94" s="207"/>
      <c r="AT94" s="208" t="s">
        <v>146</v>
      </c>
      <c r="AU94" s="208" t="s">
        <v>79</v>
      </c>
      <c r="AV94" s="12" t="s">
        <v>81</v>
      </c>
      <c r="AW94" s="12" t="s">
        <v>33</v>
      </c>
      <c r="AX94" s="12" t="s">
        <v>79</v>
      </c>
      <c r="AY94" s="208" t="s">
        <v>131</v>
      </c>
    </row>
    <row r="95" spans="2:65" s="1" customFormat="1" ht="16.5" customHeight="1">
      <c r="B95" s="34"/>
      <c r="C95" s="182" t="s">
        <v>175</v>
      </c>
      <c r="D95" s="182" t="s">
        <v>133</v>
      </c>
      <c r="E95" s="183" t="s">
        <v>734</v>
      </c>
      <c r="F95" s="184" t="s">
        <v>735</v>
      </c>
      <c r="G95" s="185" t="s">
        <v>154</v>
      </c>
      <c r="H95" s="186">
        <v>3.84</v>
      </c>
      <c r="I95" s="187"/>
      <c r="J95" s="188">
        <f>ROUND(I95*H95,2)</f>
        <v>0</v>
      </c>
      <c r="K95" s="184" t="s">
        <v>137</v>
      </c>
      <c r="L95" s="38"/>
      <c r="M95" s="189" t="s">
        <v>19</v>
      </c>
      <c r="N95" s="190" t="s">
        <v>43</v>
      </c>
      <c r="O95" s="60"/>
      <c r="P95" s="191">
        <f>O95*H95</f>
        <v>0</v>
      </c>
      <c r="Q95" s="191">
        <v>0</v>
      </c>
      <c r="R95" s="191">
        <f>Q95*H95</f>
        <v>0</v>
      </c>
      <c r="S95" s="191">
        <v>0</v>
      </c>
      <c r="T95" s="192">
        <f>S95*H95</f>
        <v>0</v>
      </c>
      <c r="AR95" s="17" t="s">
        <v>138</v>
      </c>
      <c r="AT95" s="17" t="s">
        <v>133</v>
      </c>
      <c r="AU95" s="17" t="s">
        <v>79</v>
      </c>
      <c r="AY95" s="17" t="s">
        <v>131</v>
      </c>
      <c r="BE95" s="193">
        <f>IF(N95="základní",J95,0)</f>
        <v>0</v>
      </c>
      <c r="BF95" s="193">
        <f>IF(N95="snížená",J95,0)</f>
        <v>0</v>
      </c>
      <c r="BG95" s="193">
        <f>IF(N95="zákl. přenesená",J95,0)</f>
        <v>0</v>
      </c>
      <c r="BH95" s="193">
        <f>IF(N95="sníž. přenesená",J95,0)</f>
        <v>0</v>
      </c>
      <c r="BI95" s="193">
        <f>IF(N95="nulová",J95,0)</f>
        <v>0</v>
      </c>
      <c r="BJ95" s="17" t="s">
        <v>79</v>
      </c>
      <c r="BK95" s="193">
        <f>ROUND(I95*H95,2)</f>
        <v>0</v>
      </c>
      <c r="BL95" s="17" t="s">
        <v>138</v>
      </c>
      <c r="BM95" s="17" t="s">
        <v>205</v>
      </c>
    </row>
    <row r="96" spans="2:65" s="1" customFormat="1" ht="11.25">
      <c r="B96" s="34"/>
      <c r="C96" s="35"/>
      <c r="D96" s="194" t="s">
        <v>140</v>
      </c>
      <c r="E96" s="35"/>
      <c r="F96" s="195" t="s">
        <v>736</v>
      </c>
      <c r="G96" s="35"/>
      <c r="H96" s="35"/>
      <c r="I96" s="112"/>
      <c r="J96" s="35"/>
      <c r="K96" s="35"/>
      <c r="L96" s="38"/>
      <c r="M96" s="196"/>
      <c r="N96" s="60"/>
      <c r="O96" s="60"/>
      <c r="P96" s="60"/>
      <c r="Q96" s="60"/>
      <c r="R96" s="60"/>
      <c r="S96" s="60"/>
      <c r="T96" s="61"/>
      <c r="AT96" s="17" t="s">
        <v>140</v>
      </c>
      <c r="AU96" s="17" t="s">
        <v>79</v>
      </c>
    </row>
    <row r="97" spans="2:65" s="12" customFormat="1" ht="11.25">
      <c r="B97" s="198"/>
      <c r="C97" s="199"/>
      <c r="D97" s="194" t="s">
        <v>146</v>
      </c>
      <c r="E97" s="200" t="s">
        <v>19</v>
      </c>
      <c r="F97" s="201" t="s">
        <v>737</v>
      </c>
      <c r="G97" s="199"/>
      <c r="H97" s="202">
        <v>3.84</v>
      </c>
      <c r="I97" s="203"/>
      <c r="J97" s="199"/>
      <c r="K97" s="199"/>
      <c r="L97" s="204"/>
      <c r="M97" s="205"/>
      <c r="N97" s="206"/>
      <c r="O97" s="206"/>
      <c r="P97" s="206"/>
      <c r="Q97" s="206"/>
      <c r="R97" s="206"/>
      <c r="S97" s="206"/>
      <c r="T97" s="207"/>
      <c r="AT97" s="208" t="s">
        <v>146</v>
      </c>
      <c r="AU97" s="208" t="s">
        <v>79</v>
      </c>
      <c r="AV97" s="12" t="s">
        <v>81</v>
      </c>
      <c r="AW97" s="12" t="s">
        <v>33</v>
      </c>
      <c r="AX97" s="12" t="s">
        <v>79</v>
      </c>
      <c r="AY97" s="208" t="s">
        <v>131</v>
      </c>
    </row>
    <row r="98" spans="2:65" s="11" customFormat="1" ht="25.9" customHeight="1">
      <c r="B98" s="166"/>
      <c r="C98" s="167"/>
      <c r="D98" s="168" t="s">
        <v>71</v>
      </c>
      <c r="E98" s="169" t="s">
        <v>738</v>
      </c>
      <c r="F98" s="169" t="s">
        <v>739</v>
      </c>
      <c r="G98" s="167"/>
      <c r="H98" s="167"/>
      <c r="I98" s="170"/>
      <c r="J98" s="171">
        <f>BK98</f>
        <v>0</v>
      </c>
      <c r="K98" s="167"/>
      <c r="L98" s="172"/>
      <c r="M98" s="173"/>
      <c r="N98" s="174"/>
      <c r="O98" s="174"/>
      <c r="P98" s="175">
        <f>SUM(P99:P137)</f>
        <v>0</v>
      </c>
      <c r="Q98" s="174"/>
      <c r="R98" s="175">
        <f>SUM(R99:R137)</f>
        <v>1.525E-2</v>
      </c>
      <c r="S98" s="174"/>
      <c r="T98" s="176">
        <f>SUM(T99:T137)</f>
        <v>0</v>
      </c>
      <c r="AR98" s="177" t="s">
        <v>79</v>
      </c>
      <c r="AT98" s="178" t="s">
        <v>71</v>
      </c>
      <c r="AU98" s="178" t="s">
        <v>72</v>
      </c>
      <c r="AY98" s="177" t="s">
        <v>131</v>
      </c>
      <c r="BK98" s="179">
        <f>SUM(BK99:BK137)</f>
        <v>0</v>
      </c>
    </row>
    <row r="99" spans="2:65" s="1" customFormat="1" ht="16.5" customHeight="1">
      <c r="B99" s="34"/>
      <c r="C99" s="182" t="s">
        <v>181</v>
      </c>
      <c r="D99" s="182" t="s">
        <v>133</v>
      </c>
      <c r="E99" s="183" t="s">
        <v>740</v>
      </c>
      <c r="F99" s="184" t="s">
        <v>741</v>
      </c>
      <c r="G99" s="185" t="s">
        <v>164</v>
      </c>
      <c r="H99" s="186">
        <v>12</v>
      </c>
      <c r="I99" s="187"/>
      <c r="J99" s="188">
        <f>ROUND(I99*H99,2)</f>
        <v>0</v>
      </c>
      <c r="K99" s="184" t="s">
        <v>137</v>
      </c>
      <c r="L99" s="38"/>
      <c r="M99" s="189" t="s">
        <v>19</v>
      </c>
      <c r="N99" s="190" t="s">
        <v>43</v>
      </c>
      <c r="O99" s="60"/>
      <c r="P99" s="191">
        <f>O99*H99</f>
        <v>0</v>
      </c>
      <c r="Q99" s="191">
        <v>0</v>
      </c>
      <c r="R99" s="191">
        <f>Q99*H99</f>
        <v>0</v>
      </c>
      <c r="S99" s="191">
        <v>0</v>
      </c>
      <c r="T99" s="192">
        <f>S99*H99</f>
        <v>0</v>
      </c>
      <c r="AR99" s="17" t="s">
        <v>138</v>
      </c>
      <c r="AT99" s="17" t="s">
        <v>133</v>
      </c>
      <c r="AU99" s="17" t="s">
        <v>79</v>
      </c>
      <c r="AY99" s="17" t="s">
        <v>131</v>
      </c>
      <c r="BE99" s="193">
        <f>IF(N99="základní",J99,0)</f>
        <v>0</v>
      </c>
      <c r="BF99" s="193">
        <f>IF(N99="snížená",J99,0)</f>
        <v>0</v>
      </c>
      <c r="BG99" s="193">
        <f>IF(N99="zákl. přenesená",J99,0)</f>
        <v>0</v>
      </c>
      <c r="BH99" s="193">
        <f>IF(N99="sníž. přenesená",J99,0)</f>
        <v>0</v>
      </c>
      <c r="BI99" s="193">
        <f>IF(N99="nulová",J99,0)</f>
        <v>0</v>
      </c>
      <c r="BJ99" s="17" t="s">
        <v>79</v>
      </c>
      <c r="BK99" s="193">
        <f>ROUND(I99*H99,2)</f>
        <v>0</v>
      </c>
      <c r="BL99" s="17" t="s">
        <v>138</v>
      </c>
      <c r="BM99" s="17" t="s">
        <v>208</v>
      </c>
    </row>
    <row r="100" spans="2:65" s="1" customFormat="1" ht="19.5">
      <c r="B100" s="34"/>
      <c r="C100" s="35"/>
      <c r="D100" s="194" t="s">
        <v>140</v>
      </c>
      <c r="E100" s="35"/>
      <c r="F100" s="195" t="s">
        <v>742</v>
      </c>
      <c r="G100" s="35"/>
      <c r="H100" s="35"/>
      <c r="I100" s="112"/>
      <c r="J100" s="35"/>
      <c r="K100" s="35"/>
      <c r="L100" s="38"/>
      <c r="M100" s="196"/>
      <c r="N100" s="60"/>
      <c r="O100" s="60"/>
      <c r="P100" s="60"/>
      <c r="Q100" s="60"/>
      <c r="R100" s="60"/>
      <c r="S100" s="60"/>
      <c r="T100" s="61"/>
      <c r="AT100" s="17" t="s">
        <v>140</v>
      </c>
      <c r="AU100" s="17" t="s">
        <v>79</v>
      </c>
    </row>
    <row r="101" spans="2:65" s="1" customFormat="1" ht="117">
      <c r="B101" s="34"/>
      <c r="C101" s="35"/>
      <c r="D101" s="194" t="s">
        <v>142</v>
      </c>
      <c r="E101" s="35"/>
      <c r="F101" s="197" t="s">
        <v>743</v>
      </c>
      <c r="G101" s="35"/>
      <c r="H101" s="35"/>
      <c r="I101" s="112"/>
      <c r="J101" s="35"/>
      <c r="K101" s="35"/>
      <c r="L101" s="38"/>
      <c r="M101" s="196"/>
      <c r="N101" s="60"/>
      <c r="O101" s="60"/>
      <c r="P101" s="60"/>
      <c r="Q101" s="60"/>
      <c r="R101" s="60"/>
      <c r="S101" s="60"/>
      <c r="T101" s="61"/>
      <c r="AT101" s="17" t="s">
        <v>142</v>
      </c>
      <c r="AU101" s="17" t="s">
        <v>79</v>
      </c>
    </row>
    <row r="102" spans="2:65" s="12" customFormat="1" ht="11.25">
      <c r="B102" s="198"/>
      <c r="C102" s="199"/>
      <c r="D102" s="194" t="s">
        <v>146</v>
      </c>
      <c r="E102" s="200" t="s">
        <v>19</v>
      </c>
      <c r="F102" s="201" t="s">
        <v>744</v>
      </c>
      <c r="G102" s="199"/>
      <c r="H102" s="202">
        <v>12</v>
      </c>
      <c r="I102" s="203"/>
      <c r="J102" s="199"/>
      <c r="K102" s="199"/>
      <c r="L102" s="204"/>
      <c r="M102" s="205"/>
      <c r="N102" s="206"/>
      <c r="O102" s="206"/>
      <c r="P102" s="206"/>
      <c r="Q102" s="206"/>
      <c r="R102" s="206"/>
      <c r="S102" s="206"/>
      <c r="T102" s="207"/>
      <c r="AT102" s="208" t="s">
        <v>146</v>
      </c>
      <c r="AU102" s="208" t="s">
        <v>79</v>
      </c>
      <c r="AV102" s="12" t="s">
        <v>81</v>
      </c>
      <c r="AW102" s="12" t="s">
        <v>33</v>
      </c>
      <c r="AX102" s="12" t="s">
        <v>79</v>
      </c>
      <c r="AY102" s="208" t="s">
        <v>131</v>
      </c>
    </row>
    <row r="103" spans="2:65" s="1" customFormat="1" ht="16.5" customHeight="1">
      <c r="B103" s="34"/>
      <c r="C103" s="182" t="s">
        <v>187</v>
      </c>
      <c r="D103" s="182" t="s">
        <v>133</v>
      </c>
      <c r="E103" s="183" t="s">
        <v>745</v>
      </c>
      <c r="F103" s="184" t="s">
        <v>746</v>
      </c>
      <c r="G103" s="185" t="s">
        <v>164</v>
      </c>
      <c r="H103" s="186">
        <v>12</v>
      </c>
      <c r="I103" s="187"/>
      <c r="J103" s="188">
        <f>ROUND(I103*H103,2)</f>
        <v>0</v>
      </c>
      <c r="K103" s="184" t="s">
        <v>137</v>
      </c>
      <c r="L103" s="38"/>
      <c r="M103" s="189" t="s">
        <v>19</v>
      </c>
      <c r="N103" s="190" t="s">
        <v>43</v>
      </c>
      <c r="O103" s="60"/>
      <c r="P103" s="191">
        <f>O103*H103</f>
        <v>0</v>
      </c>
      <c r="Q103" s="191">
        <v>0</v>
      </c>
      <c r="R103" s="191">
        <f>Q103*H103</f>
        <v>0</v>
      </c>
      <c r="S103" s="191">
        <v>0</v>
      </c>
      <c r="T103" s="192">
        <f>S103*H103</f>
        <v>0</v>
      </c>
      <c r="AR103" s="17" t="s">
        <v>138</v>
      </c>
      <c r="AT103" s="17" t="s">
        <v>133</v>
      </c>
      <c r="AU103" s="17" t="s">
        <v>79</v>
      </c>
      <c r="AY103" s="17" t="s">
        <v>131</v>
      </c>
      <c r="BE103" s="193">
        <f>IF(N103="základní",J103,0)</f>
        <v>0</v>
      </c>
      <c r="BF103" s="193">
        <f>IF(N103="snížená",J103,0)</f>
        <v>0</v>
      </c>
      <c r="BG103" s="193">
        <f>IF(N103="zákl. přenesená",J103,0)</f>
        <v>0</v>
      </c>
      <c r="BH103" s="193">
        <f>IF(N103="sníž. přenesená",J103,0)</f>
        <v>0</v>
      </c>
      <c r="BI103" s="193">
        <f>IF(N103="nulová",J103,0)</f>
        <v>0</v>
      </c>
      <c r="BJ103" s="17" t="s">
        <v>79</v>
      </c>
      <c r="BK103" s="193">
        <f>ROUND(I103*H103,2)</f>
        <v>0</v>
      </c>
      <c r="BL103" s="17" t="s">
        <v>138</v>
      </c>
      <c r="BM103" s="17" t="s">
        <v>214</v>
      </c>
    </row>
    <row r="104" spans="2:65" s="1" customFormat="1" ht="11.25">
      <c r="B104" s="34"/>
      <c r="C104" s="35"/>
      <c r="D104" s="194" t="s">
        <v>140</v>
      </c>
      <c r="E104" s="35"/>
      <c r="F104" s="195" t="s">
        <v>747</v>
      </c>
      <c r="G104" s="35"/>
      <c r="H104" s="35"/>
      <c r="I104" s="112"/>
      <c r="J104" s="35"/>
      <c r="K104" s="35"/>
      <c r="L104" s="38"/>
      <c r="M104" s="196"/>
      <c r="N104" s="60"/>
      <c r="O104" s="60"/>
      <c r="P104" s="60"/>
      <c r="Q104" s="60"/>
      <c r="R104" s="60"/>
      <c r="S104" s="60"/>
      <c r="T104" s="61"/>
      <c r="AT104" s="17" t="s">
        <v>140</v>
      </c>
      <c r="AU104" s="17" t="s">
        <v>79</v>
      </c>
    </row>
    <row r="105" spans="2:65" s="1" customFormat="1" ht="39">
      <c r="B105" s="34"/>
      <c r="C105" s="35"/>
      <c r="D105" s="194" t="s">
        <v>142</v>
      </c>
      <c r="E105" s="35"/>
      <c r="F105" s="197" t="s">
        <v>748</v>
      </c>
      <c r="G105" s="35"/>
      <c r="H105" s="35"/>
      <c r="I105" s="112"/>
      <c r="J105" s="35"/>
      <c r="K105" s="35"/>
      <c r="L105" s="38"/>
      <c r="M105" s="196"/>
      <c r="N105" s="60"/>
      <c r="O105" s="60"/>
      <c r="P105" s="60"/>
      <c r="Q105" s="60"/>
      <c r="R105" s="60"/>
      <c r="S105" s="60"/>
      <c r="T105" s="61"/>
      <c r="AT105" s="17" t="s">
        <v>142</v>
      </c>
      <c r="AU105" s="17" t="s">
        <v>79</v>
      </c>
    </row>
    <row r="106" spans="2:65" s="1" customFormat="1" ht="16.5" customHeight="1">
      <c r="B106" s="34"/>
      <c r="C106" s="182" t="s">
        <v>193</v>
      </c>
      <c r="D106" s="182" t="s">
        <v>133</v>
      </c>
      <c r="E106" s="183" t="s">
        <v>749</v>
      </c>
      <c r="F106" s="184" t="s">
        <v>750</v>
      </c>
      <c r="G106" s="185" t="s">
        <v>164</v>
      </c>
      <c r="H106" s="186">
        <v>12</v>
      </c>
      <c r="I106" s="187"/>
      <c r="J106" s="188">
        <f>ROUND(I106*H106,2)</f>
        <v>0</v>
      </c>
      <c r="K106" s="184" t="s">
        <v>137</v>
      </c>
      <c r="L106" s="38"/>
      <c r="M106" s="189" t="s">
        <v>19</v>
      </c>
      <c r="N106" s="190" t="s">
        <v>43</v>
      </c>
      <c r="O106" s="60"/>
      <c r="P106" s="191">
        <f>O106*H106</f>
        <v>0</v>
      </c>
      <c r="Q106" s="191">
        <v>1.2700000000000001E-3</v>
      </c>
      <c r="R106" s="191">
        <f>Q106*H106</f>
        <v>1.524E-2</v>
      </c>
      <c r="S106" s="191">
        <v>0</v>
      </c>
      <c r="T106" s="192">
        <f>S106*H106</f>
        <v>0</v>
      </c>
      <c r="AR106" s="17" t="s">
        <v>138</v>
      </c>
      <c r="AT106" s="17" t="s">
        <v>133</v>
      </c>
      <c r="AU106" s="17" t="s">
        <v>79</v>
      </c>
      <c r="AY106" s="17" t="s">
        <v>131</v>
      </c>
      <c r="BE106" s="193">
        <f>IF(N106="základní",J106,0)</f>
        <v>0</v>
      </c>
      <c r="BF106" s="193">
        <f>IF(N106="snížená",J106,0)</f>
        <v>0</v>
      </c>
      <c r="BG106" s="193">
        <f>IF(N106="zákl. přenesená",J106,0)</f>
        <v>0</v>
      </c>
      <c r="BH106" s="193">
        <f>IF(N106="sníž. přenesená",J106,0)</f>
        <v>0</v>
      </c>
      <c r="BI106" s="193">
        <f>IF(N106="nulová",J106,0)</f>
        <v>0</v>
      </c>
      <c r="BJ106" s="17" t="s">
        <v>79</v>
      </c>
      <c r="BK106" s="193">
        <f>ROUND(I106*H106,2)</f>
        <v>0</v>
      </c>
      <c r="BL106" s="17" t="s">
        <v>138</v>
      </c>
      <c r="BM106" s="17" t="s">
        <v>751</v>
      </c>
    </row>
    <row r="107" spans="2:65" s="1" customFormat="1" ht="11.25">
      <c r="B107" s="34"/>
      <c r="C107" s="35"/>
      <c r="D107" s="194" t="s">
        <v>140</v>
      </c>
      <c r="E107" s="35"/>
      <c r="F107" s="195" t="s">
        <v>750</v>
      </c>
      <c r="G107" s="35"/>
      <c r="H107" s="35"/>
      <c r="I107" s="112"/>
      <c r="J107" s="35"/>
      <c r="K107" s="35"/>
      <c r="L107" s="38"/>
      <c r="M107" s="196"/>
      <c r="N107" s="60"/>
      <c r="O107" s="60"/>
      <c r="P107" s="60"/>
      <c r="Q107" s="60"/>
      <c r="R107" s="60"/>
      <c r="S107" s="60"/>
      <c r="T107" s="61"/>
      <c r="AT107" s="17" t="s">
        <v>140</v>
      </c>
      <c r="AU107" s="17" t="s">
        <v>79</v>
      </c>
    </row>
    <row r="108" spans="2:65" s="1" customFormat="1" ht="68.25">
      <c r="B108" s="34"/>
      <c r="C108" s="35"/>
      <c r="D108" s="194" t="s">
        <v>142</v>
      </c>
      <c r="E108" s="35"/>
      <c r="F108" s="197" t="s">
        <v>752</v>
      </c>
      <c r="G108" s="35"/>
      <c r="H108" s="35"/>
      <c r="I108" s="112"/>
      <c r="J108" s="35"/>
      <c r="K108" s="35"/>
      <c r="L108" s="38"/>
      <c r="M108" s="196"/>
      <c r="N108" s="60"/>
      <c r="O108" s="60"/>
      <c r="P108" s="60"/>
      <c r="Q108" s="60"/>
      <c r="R108" s="60"/>
      <c r="S108" s="60"/>
      <c r="T108" s="61"/>
      <c r="AT108" s="17" t="s">
        <v>142</v>
      </c>
      <c r="AU108" s="17" t="s">
        <v>79</v>
      </c>
    </row>
    <row r="109" spans="2:65" s="1" customFormat="1" ht="16.5" customHeight="1">
      <c r="B109" s="34"/>
      <c r="C109" s="182" t="s">
        <v>199</v>
      </c>
      <c r="D109" s="182" t="s">
        <v>133</v>
      </c>
      <c r="E109" s="183" t="s">
        <v>753</v>
      </c>
      <c r="F109" s="184" t="s">
        <v>754</v>
      </c>
      <c r="G109" s="185" t="s">
        <v>136</v>
      </c>
      <c r="H109" s="186">
        <v>12</v>
      </c>
      <c r="I109" s="187"/>
      <c r="J109" s="188">
        <f>ROUND(I109*H109,2)</f>
        <v>0</v>
      </c>
      <c r="K109" s="184" t="s">
        <v>137</v>
      </c>
      <c r="L109" s="38"/>
      <c r="M109" s="189" t="s">
        <v>19</v>
      </c>
      <c r="N109" s="190" t="s">
        <v>43</v>
      </c>
      <c r="O109" s="60"/>
      <c r="P109" s="191">
        <f>O109*H109</f>
        <v>0</v>
      </c>
      <c r="Q109" s="191">
        <v>0</v>
      </c>
      <c r="R109" s="191">
        <f>Q109*H109</f>
        <v>0</v>
      </c>
      <c r="S109" s="191">
        <v>0</v>
      </c>
      <c r="T109" s="192">
        <f>S109*H109</f>
        <v>0</v>
      </c>
      <c r="AR109" s="17" t="s">
        <v>138</v>
      </c>
      <c r="AT109" s="17" t="s">
        <v>133</v>
      </c>
      <c r="AU109" s="17" t="s">
        <v>79</v>
      </c>
      <c r="AY109" s="17" t="s">
        <v>131</v>
      </c>
      <c r="BE109" s="193">
        <f>IF(N109="základní",J109,0)</f>
        <v>0</v>
      </c>
      <c r="BF109" s="193">
        <f>IF(N109="snížená",J109,0)</f>
        <v>0</v>
      </c>
      <c r="BG109" s="193">
        <f>IF(N109="zákl. přenesená",J109,0)</f>
        <v>0</v>
      </c>
      <c r="BH109" s="193">
        <f>IF(N109="sníž. přenesená",J109,0)</f>
        <v>0</v>
      </c>
      <c r="BI109" s="193">
        <f>IF(N109="nulová",J109,0)</f>
        <v>0</v>
      </c>
      <c r="BJ109" s="17" t="s">
        <v>79</v>
      </c>
      <c r="BK109" s="193">
        <f>ROUND(I109*H109,2)</f>
        <v>0</v>
      </c>
      <c r="BL109" s="17" t="s">
        <v>138</v>
      </c>
      <c r="BM109" s="17" t="s">
        <v>371</v>
      </c>
    </row>
    <row r="110" spans="2:65" s="1" customFormat="1" ht="11.25">
      <c r="B110" s="34"/>
      <c r="C110" s="35"/>
      <c r="D110" s="194" t="s">
        <v>140</v>
      </c>
      <c r="E110" s="35"/>
      <c r="F110" s="195" t="s">
        <v>755</v>
      </c>
      <c r="G110" s="35"/>
      <c r="H110" s="35"/>
      <c r="I110" s="112"/>
      <c r="J110" s="35"/>
      <c r="K110" s="35"/>
      <c r="L110" s="38"/>
      <c r="M110" s="196"/>
      <c r="N110" s="60"/>
      <c r="O110" s="60"/>
      <c r="P110" s="60"/>
      <c r="Q110" s="60"/>
      <c r="R110" s="60"/>
      <c r="S110" s="60"/>
      <c r="T110" s="61"/>
      <c r="AT110" s="17" t="s">
        <v>140</v>
      </c>
      <c r="AU110" s="17" t="s">
        <v>79</v>
      </c>
    </row>
    <row r="111" spans="2:65" s="1" customFormat="1" ht="97.5">
      <c r="B111" s="34"/>
      <c r="C111" s="35"/>
      <c r="D111" s="194" t="s">
        <v>142</v>
      </c>
      <c r="E111" s="35"/>
      <c r="F111" s="197" t="s">
        <v>756</v>
      </c>
      <c r="G111" s="35"/>
      <c r="H111" s="35"/>
      <c r="I111" s="112"/>
      <c r="J111" s="35"/>
      <c r="K111" s="35"/>
      <c r="L111" s="38"/>
      <c r="M111" s="196"/>
      <c r="N111" s="60"/>
      <c r="O111" s="60"/>
      <c r="P111" s="60"/>
      <c r="Q111" s="60"/>
      <c r="R111" s="60"/>
      <c r="S111" s="60"/>
      <c r="T111" s="61"/>
      <c r="AT111" s="17" t="s">
        <v>142</v>
      </c>
      <c r="AU111" s="17" t="s">
        <v>79</v>
      </c>
    </row>
    <row r="112" spans="2:65" s="1" customFormat="1" ht="16.5" customHeight="1">
      <c r="B112" s="34"/>
      <c r="C112" s="182" t="s">
        <v>205</v>
      </c>
      <c r="D112" s="182" t="s">
        <v>133</v>
      </c>
      <c r="E112" s="183" t="s">
        <v>757</v>
      </c>
      <c r="F112" s="184" t="s">
        <v>758</v>
      </c>
      <c r="G112" s="185" t="s">
        <v>164</v>
      </c>
      <c r="H112" s="186">
        <v>12</v>
      </c>
      <c r="I112" s="187"/>
      <c r="J112" s="188">
        <f>ROUND(I112*H112,2)</f>
        <v>0</v>
      </c>
      <c r="K112" s="184" t="s">
        <v>137</v>
      </c>
      <c r="L112" s="38"/>
      <c r="M112" s="189" t="s">
        <v>19</v>
      </c>
      <c r="N112" s="190" t="s">
        <v>43</v>
      </c>
      <c r="O112" s="60"/>
      <c r="P112" s="191">
        <f>O112*H112</f>
        <v>0</v>
      </c>
      <c r="Q112" s="191">
        <v>0</v>
      </c>
      <c r="R112" s="191">
        <f>Q112*H112</f>
        <v>0</v>
      </c>
      <c r="S112" s="191">
        <v>0</v>
      </c>
      <c r="T112" s="192">
        <f>S112*H112</f>
        <v>0</v>
      </c>
      <c r="AR112" s="17" t="s">
        <v>138</v>
      </c>
      <c r="AT112" s="17" t="s">
        <v>133</v>
      </c>
      <c r="AU112" s="17" t="s">
        <v>79</v>
      </c>
      <c r="AY112" s="17" t="s">
        <v>131</v>
      </c>
      <c r="BE112" s="193">
        <f>IF(N112="základní",J112,0)</f>
        <v>0</v>
      </c>
      <c r="BF112" s="193">
        <f>IF(N112="snížená",J112,0)</f>
        <v>0</v>
      </c>
      <c r="BG112" s="193">
        <f>IF(N112="zákl. přenesená",J112,0)</f>
        <v>0</v>
      </c>
      <c r="BH112" s="193">
        <f>IF(N112="sníž. přenesená",J112,0)</f>
        <v>0</v>
      </c>
      <c r="BI112" s="193">
        <f>IF(N112="nulová",J112,0)</f>
        <v>0</v>
      </c>
      <c r="BJ112" s="17" t="s">
        <v>79</v>
      </c>
      <c r="BK112" s="193">
        <f>ROUND(I112*H112,2)</f>
        <v>0</v>
      </c>
      <c r="BL112" s="17" t="s">
        <v>138</v>
      </c>
      <c r="BM112" s="17" t="s">
        <v>759</v>
      </c>
    </row>
    <row r="113" spans="2:65" s="1" customFormat="1" ht="11.25">
      <c r="B113" s="34"/>
      <c r="C113" s="35"/>
      <c r="D113" s="194" t="s">
        <v>140</v>
      </c>
      <c r="E113" s="35"/>
      <c r="F113" s="195" t="s">
        <v>760</v>
      </c>
      <c r="G113" s="35"/>
      <c r="H113" s="35"/>
      <c r="I113" s="112"/>
      <c r="J113" s="35"/>
      <c r="K113" s="35"/>
      <c r="L113" s="38"/>
      <c r="M113" s="196"/>
      <c r="N113" s="60"/>
      <c r="O113" s="60"/>
      <c r="P113" s="60"/>
      <c r="Q113" s="60"/>
      <c r="R113" s="60"/>
      <c r="S113" s="60"/>
      <c r="T113" s="61"/>
      <c r="AT113" s="17" t="s">
        <v>140</v>
      </c>
      <c r="AU113" s="17" t="s">
        <v>79</v>
      </c>
    </row>
    <row r="114" spans="2:65" s="1" customFormat="1" ht="107.25">
      <c r="B114" s="34"/>
      <c r="C114" s="35"/>
      <c r="D114" s="194" t="s">
        <v>142</v>
      </c>
      <c r="E114" s="35"/>
      <c r="F114" s="197" t="s">
        <v>761</v>
      </c>
      <c r="G114" s="35"/>
      <c r="H114" s="35"/>
      <c r="I114" s="112"/>
      <c r="J114" s="35"/>
      <c r="K114" s="35"/>
      <c r="L114" s="38"/>
      <c r="M114" s="196"/>
      <c r="N114" s="60"/>
      <c r="O114" s="60"/>
      <c r="P114" s="60"/>
      <c r="Q114" s="60"/>
      <c r="R114" s="60"/>
      <c r="S114" s="60"/>
      <c r="T114" s="61"/>
      <c r="AT114" s="17" t="s">
        <v>142</v>
      </c>
      <c r="AU114" s="17" t="s">
        <v>79</v>
      </c>
    </row>
    <row r="115" spans="2:65" s="1" customFormat="1" ht="16.5" customHeight="1">
      <c r="B115" s="34"/>
      <c r="C115" s="182" t="s">
        <v>762</v>
      </c>
      <c r="D115" s="182" t="s">
        <v>133</v>
      </c>
      <c r="E115" s="183" t="s">
        <v>763</v>
      </c>
      <c r="F115" s="184" t="s">
        <v>764</v>
      </c>
      <c r="G115" s="185" t="s">
        <v>164</v>
      </c>
      <c r="H115" s="186">
        <v>12</v>
      </c>
      <c r="I115" s="187"/>
      <c r="J115" s="188">
        <f>ROUND(I115*H115,2)</f>
        <v>0</v>
      </c>
      <c r="K115" s="184" t="s">
        <v>137</v>
      </c>
      <c r="L115" s="38"/>
      <c r="M115" s="189" t="s">
        <v>19</v>
      </c>
      <c r="N115" s="190" t="s">
        <v>43</v>
      </c>
      <c r="O115" s="60"/>
      <c r="P115" s="191">
        <f>O115*H115</f>
        <v>0</v>
      </c>
      <c r="Q115" s="191">
        <v>0</v>
      </c>
      <c r="R115" s="191">
        <f>Q115*H115</f>
        <v>0</v>
      </c>
      <c r="S115" s="191">
        <v>0</v>
      </c>
      <c r="T115" s="192">
        <f>S115*H115</f>
        <v>0</v>
      </c>
      <c r="AR115" s="17" t="s">
        <v>138</v>
      </c>
      <c r="AT115" s="17" t="s">
        <v>133</v>
      </c>
      <c r="AU115" s="17" t="s">
        <v>79</v>
      </c>
      <c r="AY115" s="17" t="s">
        <v>131</v>
      </c>
      <c r="BE115" s="193">
        <f>IF(N115="základní",J115,0)</f>
        <v>0</v>
      </c>
      <c r="BF115" s="193">
        <f>IF(N115="snížená",J115,0)</f>
        <v>0</v>
      </c>
      <c r="BG115" s="193">
        <f>IF(N115="zákl. přenesená",J115,0)</f>
        <v>0</v>
      </c>
      <c r="BH115" s="193">
        <f>IF(N115="sníž. přenesená",J115,0)</f>
        <v>0</v>
      </c>
      <c r="BI115" s="193">
        <f>IF(N115="nulová",J115,0)</f>
        <v>0</v>
      </c>
      <c r="BJ115" s="17" t="s">
        <v>79</v>
      </c>
      <c r="BK115" s="193">
        <f>ROUND(I115*H115,2)</f>
        <v>0</v>
      </c>
      <c r="BL115" s="17" t="s">
        <v>138</v>
      </c>
      <c r="BM115" s="17" t="s">
        <v>765</v>
      </c>
    </row>
    <row r="116" spans="2:65" s="1" customFormat="1" ht="11.25">
      <c r="B116" s="34"/>
      <c r="C116" s="35"/>
      <c r="D116" s="194" t="s">
        <v>140</v>
      </c>
      <c r="E116" s="35"/>
      <c r="F116" s="195" t="s">
        <v>766</v>
      </c>
      <c r="G116" s="35"/>
      <c r="H116" s="35"/>
      <c r="I116" s="112"/>
      <c r="J116" s="35"/>
      <c r="K116" s="35"/>
      <c r="L116" s="38"/>
      <c r="M116" s="196"/>
      <c r="N116" s="60"/>
      <c r="O116" s="60"/>
      <c r="P116" s="60"/>
      <c r="Q116" s="60"/>
      <c r="R116" s="60"/>
      <c r="S116" s="60"/>
      <c r="T116" s="61"/>
      <c r="AT116" s="17" t="s">
        <v>140</v>
      </c>
      <c r="AU116" s="17" t="s">
        <v>79</v>
      </c>
    </row>
    <row r="117" spans="2:65" s="1" customFormat="1" ht="39">
      <c r="B117" s="34"/>
      <c r="C117" s="35"/>
      <c r="D117" s="194" t="s">
        <v>142</v>
      </c>
      <c r="E117" s="35"/>
      <c r="F117" s="197" t="s">
        <v>748</v>
      </c>
      <c r="G117" s="35"/>
      <c r="H117" s="35"/>
      <c r="I117" s="112"/>
      <c r="J117" s="35"/>
      <c r="K117" s="35"/>
      <c r="L117" s="38"/>
      <c r="M117" s="196"/>
      <c r="N117" s="60"/>
      <c r="O117" s="60"/>
      <c r="P117" s="60"/>
      <c r="Q117" s="60"/>
      <c r="R117" s="60"/>
      <c r="S117" s="60"/>
      <c r="T117" s="61"/>
      <c r="AT117" s="17" t="s">
        <v>142</v>
      </c>
      <c r="AU117" s="17" t="s">
        <v>79</v>
      </c>
    </row>
    <row r="118" spans="2:65" s="1" customFormat="1" ht="16.5" customHeight="1">
      <c r="B118" s="34"/>
      <c r="C118" s="182" t="s">
        <v>208</v>
      </c>
      <c r="D118" s="182" t="s">
        <v>133</v>
      </c>
      <c r="E118" s="183" t="s">
        <v>767</v>
      </c>
      <c r="F118" s="184" t="s">
        <v>768</v>
      </c>
      <c r="G118" s="185" t="s">
        <v>164</v>
      </c>
      <c r="H118" s="186">
        <v>12</v>
      </c>
      <c r="I118" s="187"/>
      <c r="J118" s="188">
        <f>ROUND(I118*H118,2)</f>
        <v>0</v>
      </c>
      <c r="K118" s="184" t="s">
        <v>137</v>
      </c>
      <c r="L118" s="38"/>
      <c r="M118" s="189" t="s">
        <v>19</v>
      </c>
      <c r="N118" s="190" t="s">
        <v>43</v>
      </c>
      <c r="O118" s="60"/>
      <c r="P118" s="191">
        <f>O118*H118</f>
        <v>0</v>
      </c>
      <c r="Q118" s="191">
        <v>0</v>
      </c>
      <c r="R118" s="191">
        <f>Q118*H118</f>
        <v>0</v>
      </c>
      <c r="S118" s="191">
        <v>0</v>
      </c>
      <c r="T118" s="192">
        <f>S118*H118</f>
        <v>0</v>
      </c>
      <c r="AR118" s="17" t="s">
        <v>138</v>
      </c>
      <c r="AT118" s="17" t="s">
        <v>133</v>
      </c>
      <c r="AU118" s="17" t="s">
        <v>79</v>
      </c>
      <c r="AY118" s="17" t="s">
        <v>131</v>
      </c>
      <c r="BE118" s="193">
        <f>IF(N118="základní",J118,0)</f>
        <v>0</v>
      </c>
      <c r="BF118" s="193">
        <f>IF(N118="snížená",J118,0)</f>
        <v>0</v>
      </c>
      <c r="BG118" s="193">
        <f>IF(N118="zákl. přenesená",J118,0)</f>
        <v>0</v>
      </c>
      <c r="BH118" s="193">
        <f>IF(N118="sníž. přenesená",J118,0)</f>
        <v>0</v>
      </c>
      <c r="BI118" s="193">
        <f>IF(N118="nulová",J118,0)</f>
        <v>0</v>
      </c>
      <c r="BJ118" s="17" t="s">
        <v>79</v>
      </c>
      <c r="BK118" s="193">
        <f>ROUND(I118*H118,2)</f>
        <v>0</v>
      </c>
      <c r="BL118" s="17" t="s">
        <v>138</v>
      </c>
      <c r="BM118" s="17" t="s">
        <v>769</v>
      </c>
    </row>
    <row r="119" spans="2:65" s="1" customFormat="1" ht="11.25">
      <c r="B119" s="34"/>
      <c r="C119" s="35"/>
      <c r="D119" s="194" t="s">
        <v>140</v>
      </c>
      <c r="E119" s="35"/>
      <c r="F119" s="195" t="s">
        <v>770</v>
      </c>
      <c r="G119" s="35"/>
      <c r="H119" s="35"/>
      <c r="I119" s="112"/>
      <c r="J119" s="35"/>
      <c r="K119" s="35"/>
      <c r="L119" s="38"/>
      <c r="M119" s="196"/>
      <c r="N119" s="60"/>
      <c r="O119" s="60"/>
      <c r="P119" s="60"/>
      <c r="Q119" s="60"/>
      <c r="R119" s="60"/>
      <c r="S119" s="60"/>
      <c r="T119" s="61"/>
      <c r="AT119" s="17" t="s">
        <v>140</v>
      </c>
      <c r="AU119" s="17" t="s">
        <v>79</v>
      </c>
    </row>
    <row r="120" spans="2:65" s="1" customFormat="1" ht="39">
      <c r="B120" s="34"/>
      <c r="C120" s="35"/>
      <c r="D120" s="194" t="s">
        <v>142</v>
      </c>
      <c r="E120" s="35"/>
      <c r="F120" s="197" t="s">
        <v>748</v>
      </c>
      <c r="G120" s="35"/>
      <c r="H120" s="35"/>
      <c r="I120" s="112"/>
      <c r="J120" s="35"/>
      <c r="K120" s="35"/>
      <c r="L120" s="38"/>
      <c r="M120" s="196"/>
      <c r="N120" s="60"/>
      <c r="O120" s="60"/>
      <c r="P120" s="60"/>
      <c r="Q120" s="60"/>
      <c r="R120" s="60"/>
      <c r="S120" s="60"/>
      <c r="T120" s="61"/>
      <c r="AT120" s="17" t="s">
        <v>142</v>
      </c>
      <c r="AU120" s="17" t="s">
        <v>79</v>
      </c>
    </row>
    <row r="121" spans="2:65" s="1" customFormat="1" ht="16.5" customHeight="1">
      <c r="B121" s="34"/>
      <c r="C121" s="182" t="s">
        <v>350</v>
      </c>
      <c r="D121" s="182" t="s">
        <v>133</v>
      </c>
      <c r="E121" s="183" t="s">
        <v>771</v>
      </c>
      <c r="F121" s="184" t="s">
        <v>772</v>
      </c>
      <c r="G121" s="185" t="s">
        <v>164</v>
      </c>
      <c r="H121" s="186">
        <v>12</v>
      </c>
      <c r="I121" s="187"/>
      <c r="J121" s="188">
        <f>ROUND(I121*H121,2)</f>
        <v>0</v>
      </c>
      <c r="K121" s="184" t="s">
        <v>137</v>
      </c>
      <c r="L121" s="38"/>
      <c r="M121" s="189" t="s">
        <v>19</v>
      </c>
      <c r="N121" s="190" t="s">
        <v>43</v>
      </c>
      <c r="O121" s="60"/>
      <c r="P121" s="191">
        <f>O121*H121</f>
        <v>0</v>
      </c>
      <c r="Q121" s="191">
        <v>0</v>
      </c>
      <c r="R121" s="191">
        <f>Q121*H121</f>
        <v>0</v>
      </c>
      <c r="S121" s="191">
        <v>0</v>
      </c>
      <c r="T121" s="192">
        <f>S121*H121</f>
        <v>0</v>
      </c>
      <c r="AR121" s="17" t="s">
        <v>138</v>
      </c>
      <c r="AT121" s="17" t="s">
        <v>133</v>
      </c>
      <c r="AU121" s="17" t="s">
        <v>79</v>
      </c>
      <c r="AY121" s="17" t="s">
        <v>131</v>
      </c>
      <c r="BE121" s="193">
        <f>IF(N121="základní",J121,0)</f>
        <v>0</v>
      </c>
      <c r="BF121" s="193">
        <f>IF(N121="snížená",J121,0)</f>
        <v>0</v>
      </c>
      <c r="BG121" s="193">
        <f>IF(N121="zákl. přenesená",J121,0)</f>
        <v>0</v>
      </c>
      <c r="BH121" s="193">
        <f>IF(N121="sníž. přenesená",J121,0)</f>
        <v>0</v>
      </c>
      <c r="BI121" s="193">
        <f>IF(N121="nulová",J121,0)</f>
        <v>0</v>
      </c>
      <c r="BJ121" s="17" t="s">
        <v>79</v>
      </c>
      <c r="BK121" s="193">
        <f>ROUND(I121*H121,2)</f>
        <v>0</v>
      </c>
      <c r="BL121" s="17" t="s">
        <v>138</v>
      </c>
      <c r="BM121" s="17" t="s">
        <v>380</v>
      </c>
    </row>
    <row r="122" spans="2:65" s="1" customFormat="1" ht="11.25">
      <c r="B122" s="34"/>
      <c r="C122" s="35"/>
      <c r="D122" s="194" t="s">
        <v>140</v>
      </c>
      <c r="E122" s="35"/>
      <c r="F122" s="195" t="s">
        <v>773</v>
      </c>
      <c r="G122" s="35"/>
      <c r="H122" s="35"/>
      <c r="I122" s="112"/>
      <c r="J122" s="35"/>
      <c r="K122" s="35"/>
      <c r="L122" s="38"/>
      <c r="M122" s="196"/>
      <c r="N122" s="60"/>
      <c r="O122" s="60"/>
      <c r="P122" s="60"/>
      <c r="Q122" s="60"/>
      <c r="R122" s="60"/>
      <c r="S122" s="60"/>
      <c r="T122" s="61"/>
      <c r="AT122" s="17" t="s">
        <v>140</v>
      </c>
      <c r="AU122" s="17" t="s">
        <v>79</v>
      </c>
    </row>
    <row r="123" spans="2:65" s="1" customFormat="1" ht="87.75">
      <c r="B123" s="34"/>
      <c r="C123" s="35"/>
      <c r="D123" s="194" t="s">
        <v>142</v>
      </c>
      <c r="E123" s="35"/>
      <c r="F123" s="197" t="s">
        <v>774</v>
      </c>
      <c r="G123" s="35"/>
      <c r="H123" s="35"/>
      <c r="I123" s="112"/>
      <c r="J123" s="35"/>
      <c r="K123" s="35"/>
      <c r="L123" s="38"/>
      <c r="M123" s="196"/>
      <c r="N123" s="60"/>
      <c r="O123" s="60"/>
      <c r="P123" s="60"/>
      <c r="Q123" s="60"/>
      <c r="R123" s="60"/>
      <c r="S123" s="60"/>
      <c r="T123" s="61"/>
      <c r="AT123" s="17" t="s">
        <v>142</v>
      </c>
      <c r="AU123" s="17" t="s">
        <v>79</v>
      </c>
    </row>
    <row r="124" spans="2:65" s="1" customFormat="1" ht="16.5" customHeight="1">
      <c r="B124" s="34"/>
      <c r="C124" s="182" t="s">
        <v>214</v>
      </c>
      <c r="D124" s="182" t="s">
        <v>133</v>
      </c>
      <c r="E124" s="183" t="s">
        <v>775</v>
      </c>
      <c r="F124" s="184" t="s">
        <v>776</v>
      </c>
      <c r="G124" s="185" t="s">
        <v>164</v>
      </c>
      <c r="H124" s="186">
        <v>12</v>
      </c>
      <c r="I124" s="187"/>
      <c r="J124" s="188">
        <f>ROUND(I124*H124,2)</f>
        <v>0</v>
      </c>
      <c r="K124" s="184" t="s">
        <v>19</v>
      </c>
      <c r="L124" s="38"/>
      <c r="M124" s="189" t="s">
        <v>19</v>
      </c>
      <c r="N124" s="190" t="s">
        <v>43</v>
      </c>
      <c r="O124" s="60"/>
      <c r="P124" s="191">
        <f>O124*H124</f>
        <v>0</v>
      </c>
      <c r="Q124" s="191">
        <v>0</v>
      </c>
      <c r="R124" s="191">
        <f>Q124*H124</f>
        <v>0</v>
      </c>
      <c r="S124" s="191">
        <v>0</v>
      </c>
      <c r="T124" s="192">
        <f>S124*H124</f>
        <v>0</v>
      </c>
      <c r="AR124" s="17" t="s">
        <v>138</v>
      </c>
      <c r="AT124" s="17" t="s">
        <v>133</v>
      </c>
      <c r="AU124" s="17" t="s">
        <v>79</v>
      </c>
      <c r="AY124" s="17" t="s">
        <v>131</v>
      </c>
      <c r="BE124" s="193">
        <f>IF(N124="základní",J124,0)</f>
        <v>0</v>
      </c>
      <c r="BF124" s="193">
        <f>IF(N124="snížená",J124,0)</f>
        <v>0</v>
      </c>
      <c r="BG124" s="193">
        <f>IF(N124="zákl. přenesená",J124,0)</f>
        <v>0</v>
      </c>
      <c r="BH124" s="193">
        <f>IF(N124="sníž. přenesená",J124,0)</f>
        <v>0</v>
      </c>
      <c r="BI124" s="193">
        <f>IF(N124="nulová",J124,0)</f>
        <v>0</v>
      </c>
      <c r="BJ124" s="17" t="s">
        <v>79</v>
      </c>
      <c r="BK124" s="193">
        <f>ROUND(I124*H124,2)</f>
        <v>0</v>
      </c>
      <c r="BL124" s="17" t="s">
        <v>138</v>
      </c>
      <c r="BM124" s="17" t="s">
        <v>393</v>
      </c>
    </row>
    <row r="125" spans="2:65" s="1" customFormat="1" ht="11.25">
      <c r="B125" s="34"/>
      <c r="C125" s="35"/>
      <c r="D125" s="194" t="s">
        <v>140</v>
      </c>
      <c r="E125" s="35"/>
      <c r="F125" s="195" t="s">
        <v>777</v>
      </c>
      <c r="G125" s="35"/>
      <c r="H125" s="35"/>
      <c r="I125" s="112"/>
      <c r="J125" s="35"/>
      <c r="K125" s="35"/>
      <c r="L125" s="38"/>
      <c r="M125" s="196"/>
      <c r="N125" s="60"/>
      <c r="O125" s="60"/>
      <c r="P125" s="60"/>
      <c r="Q125" s="60"/>
      <c r="R125" s="60"/>
      <c r="S125" s="60"/>
      <c r="T125" s="61"/>
      <c r="AT125" s="17" t="s">
        <v>140</v>
      </c>
      <c r="AU125" s="17" t="s">
        <v>79</v>
      </c>
    </row>
    <row r="126" spans="2:65" s="1" customFormat="1" ht="16.5" customHeight="1">
      <c r="B126" s="34"/>
      <c r="C126" s="182" t="s">
        <v>8</v>
      </c>
      <c r="D126" s="182" t="s">
        <v>133</v>
      </c>
      <c r="E126" s="183" t="s">
        <v>734</v>
      </c>
      <c r="F126" s="184" t="s">
        <v>735</v>
      </c>
      <c r="G126" s="185" t="s">
        <v>154</v>
      </c>
      <c r="H126" s="186">
        <v>0.44</v>
      </c>
      <c r="I126" s="187"/>
      <c r="J126" s="188">
        <f>ROUND(I126*H126,2)</f>
        <v>0</v>
      </c>
      <c r="K126" s="184" t="s">
        <v>137</v>
      </c>
      <c r="L126" s="38"/>
      <c r="M126" s="189" t="s">
        <v>19</v>
      </c>
      <c r="N126" s="190" t="s">
        <v>43</v>
      </c>
      <c r="O126" s="60"/>
      <c r="P126" s="191">
        <f>O126*H126</f>
        <v>0</v>
      </c>
      <c r="Q126" s="191">
        <v>0</v>
      </c>
      <c r="R126" s="191">
        <f>Q126*H126</f>
        <v>0</v>
      </c>
      <c r="S126" s="191">
        <v>0</v>
      </c>
      <c r="T126" s="192">
        <f>S126*H126</f>
        <v>0</v>
      </c>
      <c r="AR126" s="17" t="s">
        <v>138</v>
      </c>
      <c r="AT126" s="17" t="s">
        <v>133</v>
      </c>
      <c r="AU126" s="17" t="s">
        <v>79</v>
      </c>
      <c r="AY126" s="17" t="s">
        <v>131</v>
      </c>
      <c r="BE126" s="193">
        <f>IF(N126="základní",J126,0)</f>
        <v>0</v>
      </c>
      <c r="BF126" s="193">
        <f>IF(N126="snížená",J126,0)</f>
        <v>0</v>
      </c>
      <c r="BG126" s="193">
        <f>IF(N126="zákl. přenesená",J126,0)</f>
        <v>0</v>
      </c>
      <c r="BH126" s="193">
        <f>IF(N126="sníž. přenesená",J126,0)</f>
        <v>0</v>
      </c>
      <c r="BI126" s="193">
        <f>IF(N126="nulová",J126,0)</f>
        <v>0</v>
      </c>
      <c r="BJ126" s="17" t="s">
        <v>79</v>
      </c>
      <c r="BK126" s="193">
        <f>ROUND(I126*H126,2)</f>
        <v>0</v>
      </c>
      <c r="BL126" s="17" t="s">
        <v>138</v>
      </c>
      <c r="BM126" s="17" t="s">
        <v>405</v>
      </c>
    </row>
    <row r="127" spans="2:65" s="1" customFormat="1" ht="11.25">
      <c r="B127" s="34"/>
      <c r="C127" s="35"/>
      <c r="D127" s="194" t="s">
        <v>140</v>
      </c>
      <c r="E127" s="35"/>
      <c r="F127" s="195" t="s">
        <v>736</v>
      </c>
      <c r="G127" s="35"/>
      <c r="H127" s="35"/>
      <c r="I127" s="112"/>
      <c r="J127" s="35"/>
      <c r="K127" s="35"/>
      <c r="L127" s="38"/>
      <c r="M127" s="196"/>
      <c r="N127" s="60"/>
      <c r="O127" s="60"/>
      <c r="P127" s="60"/>
      <c r="Q127" s="60"/>
      <c r="R127" s="60"/>
      <c r="S127" s="60"/>
      <c r="T127" s="61"/>
      <c r="AT127" s="17" t="s">
        <v>140</v>
      </c>
      <c r="AU127" s="17" t="s">
        <v>79</v>
      </c>
    </row>
    <row r="128" spans="2:65" s="12" customFormat="1" ht="11.25">
      <c r="B128" s="198"/>
      <c r="C128" s="199"/>
      <c r="D128" s="194" t="s">
        <v>146</v>
      </c>
      <c r="E128" s="200" t="s">
        <v>19</v>
      </c>
      <c r="F128" s="201" t="s">
        <v>778</v>
      </c>
      <c r="G128" s="199"/>
      <c r="H128" s="202">
        <v>0.44</v>
      </c>
      <c r="I128" s="203"/>
      <c r="J128" s="199"/>
      <c r="K128" s="199"/>
      <c r="L128" s="204"/>
      <c r="M128" s="205"/>
      <c r="N128" s="206"/>
      <c r="O128" s="206"/>
      <c r="P128" s="206"/>
      <c r="Q128" s="206"/>
      <c r="R128" s="206"/>
      <c r="S128" s="206"/>
      <c r="T128" s="207"/>
      <c r="AT128" s="208" t="s">
        <v>146</v>
      </c>
      <c r="AU128" s="208" t="s">
        <v>79</v>
      </c>
      <c r="AV128" s="12" t="s">
        <v>81</v>
      </c>
      <c r="AW128" s="12" t="s">
        <v>33</v>
      </c>
      <c r="AX128" s="12" t="s">
        <v>79</v>
      </c>
      <c r="AY128" s="208" t="s">
        <v>131</v>
      </c>
    </row>
    <row r="129" spans="2:65" s="1" customFormat="1" ht="16.5" customHeight="1">
      <c r="B129" s="34"/>
      <c r="C129" s="222" t="s">
        <v>751</v>
      </c>
      <c r="D129" s="222" t="s">
        <v>372</v>
      </c>
      <c r="E129" s="223" t="s">
        <v>779</v>
      </c>
      <c r="F129" s="224" t="s">
        <v>780</v>
      </c>
      <c r="G129" s="225" t="s">
        <v>781</v>
      </c>
      <c r="H129" s="226">
        <v>0.01</v>
      </c>
      <c r="I129" s="227"/>
      <c r="J129" s="228">
        <f>ROUND(I129*H129,2)</f>
        <v>0</v>
      </c>
      <c r="K129" s="224" t="s">
        <v>137</v>
      </c>
      <c r="L129" s="229"/>
      <c r="M129" s="230" t="s">
        <v>19</v>
      </c>
      <c r="N129" s="231" t="s">
        <v>43</v>
      </c>
      <c r="O129" s="60"/>
      <c r="P129" s="191">
        <f>O129*H129</f>
        <v>0</v>
      </c>
      <c r="Q129" s="191">
        <v>1E-3</v>
      </c>
      <c r="R129" s="191">
        <f>Q129*H129</f>
        <v>1.0000000000000001E-5</v>
      </c>
      <c r="S129" s="191">
        <v>0</v>
      </c>
      <c r="T129" s="192">
        <f>S129*H129</f>
        <v>0</v>
      </c>
      <c r="AR129" s="17" t="s">
        <v>193</v>
      </c>
      <c r="AT129" s="17" t="s">
        <v>372</v>
      </c>
      <c r="AU129" s="17" t="s">
        <v>79</v>
      </c>
      <c r="AY129" s="17" t="s">
        <v>131</v>
      </c>
      <c r="BE129" s="193">
        <f>IF(N129="základní",J129,0)</f>
        <v>0</v>
      </c>
      <c r="BF129" s="193">
        <f>IF(N129="snížená",J129,0)</f>
        <v>0</v>
      </c>
      <c r="BG129" s="193">
        <f>IF(N129="zákl. přenesená",J129,0)</f>
        <v>0</v>
      </c>
      <c r="BH129" s="193">
        <f>IF(N129="sníž. přenesená",J129,0)</f>
        <v>0</v>
      </c>
      <c r="BI129" s="193">
        <f>IF(N129="nulová",J129,0)</f>
        <v>0</v>
      </c>
      <c r="BJ129" s="17" t="s">
        <v>79</v>
      </c>
      <c r="BK129" s="193">
        <f>ROUND(I129*H129,2)</f>
        <v>0</v>
      </c>
      <c r="BL129" s="17" t="s">
        <v>138</v>
      </c>
      <c r="BM129" s="17" t="s">
        <v>782</v>
      </c>
    </row>
    <row r="130" spans="2:65" s="1" customFormat="1" ht="11.25">
      <c r="B130" s="34"/>
      <c r="C130" s="35"/>
      <c r="D130" s="194" t="s">
        <v>140</v>
      </c>
      <c r="E130" s="35"/>
      <c r="F130" s="195" t="s">
        <v>780</v>
      </c>
      <c r="G130" s="35"/>
      <c r="H130" s="35"/>
      <c r="I130" s="112"/>
      <c r="J130" s="35"/>
      <c r="K130" s="35"/>
      <c r="L130" s="38"/>
      <c r="M130" s="196"/>
      <c r="N130" s="60"/>
      <c r="O130" s="60"/>
      <c r="P130" s="60"/>
      <c r="Q130" s="60"/>
      <c r="R130" s="60"/>
      <c r="S130" s="60"/>
      <c r="T130" s="61"/>
      <c r="AT130" s="17" t="s">
        <v>140</v>
      </c>
      <c r="AU130" s="17" t="s">
        <v>79</v>
      </c>
    </row>
    <row r="131" spans="2:65" s="12" customFormat="1" ht="11.25">
      <c r="B131" s="198"/>
      <c r="C131" s="199"/>
      <c r="D131" s="194" t="s">
        <v>146</v>
      </c>
      <c r="E131" s="200" t="s">
        <v>19</v>
      </c>
      <c r="F131" s="201" t="s">
        <v>783</v>
      </c>
      <c r="G131" s="199"/>
      <c r="H131" s="202">
        <v>0.01</v>
      </c>
      <c r="I131" s="203"/>
      <c r="J131" s="199"/>
      <c r="K131" s="199"/>
      <c r="L131" s="204"/>
      <c r="M131" s="205"/>
      <c r="N131" s="206"/>
      <c r="O131" s="206"/>
      <c r="P131" s="206"/>
      <c r="Q131" s="206"/>
      <c r="R131" s="206"/>
      <c r="S131" s="206"/>
      <c r="T131" s="207"/>
      <c r="AT131" s="208" t="s">
        <v>146</v>
      </c>
      <c r="AU131" s="208" t="s">
        <v>79</v>
      </c>
      <c r="AV131" s="12" t="s">
        <v>81</v>
      </c>
      <c r="AW131" s="12" t="s">
        <v>33</v>
      </c>
      <c r="AX131" s="12" t="s">
        <v>79</v>
      </c>
      <c r="AY131" s="208" t="s">
        <v>131</v>
      </c>
    </row>
    <row r="132" spans="2:65" s="1" customFormat="1" ht="16.5" customHeight="1">
      <c r="B132" s="34"/>
      <c r="C132" s="222" t="s">
        <v>220</v>
      </c>
      <c r="D132" s="222" t="s">
        <v>372</v>
      </c>
      <c r="E132" s="223" t="s">
        <v>784</v>
      </c>
      <c r="F132" s="224" t="s">
        <v>785</v>
      </c>
      <c r="G132" s="225" t="s">
        <v>786</v>
      </c>
      <c r="H132" s="226">
        <v>0.03</v>
      </c>
      <c r="I132" s="227"/>
      <c r="J132" s="228">
        <f>ROUND(I132*H132,2)</f>
        <v>0</v>
      </c>
      <c r="K132" s="224" t="s">
        <v>19</v>
      </c>
      <c r="L132" s="229"/>
      <c r="M132" s="230" t="s">
        <v>19</v>
      </c>
      <c r="N132" s="231" t="s">
        <v>43</v>
      </c>
      <c r="O132" s="60"/>
      <c r="P132" s="191">
        <f>O132*H132</f>
        <v>0</v>
      </c>
      <c r="Q132" s="191">
        <v>0</v>
      </c>
      <c r="R132" s="191">
        <f>Q132*H132</f>
        <v>0</v>
      </c>
      <c r="S132" s="191">
        <v>0</v>
      </c>
      <c r="T132" s="192">
        <f>S132*H132</f>
        <v>0</v>
      </c>
      <c r="AR132" s="17" t="s">
        <v>193</v>
      </c>
      <c r="AT132" s="17" t="s">
        <v>372</v>
      </c>
      <c r="AU132" s="17" t="s">
        <v>79</v>
      </c>
      <c r="AY132" s="17" t="s">
        <v>131</v>
      </c>
      <c r="BE132" s="193">
        <f>IF(N132="základní",J132,0)</f>
        <v>0</v>
      </c>
      <c r="BF132" s="193">
        <f>IF(N132="snížená",J132,0)</f>
        <v>0</v>
      </c>
      <c r="BG132" s="193">
        <f>IF(N132="zákl. přenesená",J132,0)</f>
        <v>0</v>
      </c>
      <c r="BH132" s="193">
        <f>IF(N132="sníž. přenesená",J132,0)</f>
        <v>0</v>
      </c>
      <c r="BI132" s="193">
        <f>IF(N132="nulová",J132,0)</f>
        <v>0</v>
      </c>
      <c r="BJ132" s="17" t="s">
        <v>79</v>
      </c>
      <c r="BK132" s="193">
        <f>ROUND(I132*H132,2)</f>
        <v>0</v>
      </c>
      <c r="BL132" s="17" t="s">
        <v>138</v>
      </c>
      <c r="BM132" s="17" t="s">
        <v>787</v>
      </c>
    </row>
    <row r="133" spans="2:65" s="1" customFormat="1" ht="11.25">
      <c r="B133" s="34"/>
      <c r="C133" s="35"/>
      <c r="D133" s="194" t="s">
        <v>140</v>
      </c>
      <c r="E133" s="35"/>
      <c r="F133" s="195" t="s">
        <v>785</v>
      </c>
      <c r="G133" s="35"/>
      <c r="H133" s="35"/>
      <c r="I133" s="112"/>
      <c r="J133" s="35"/>
      <c r="K133" s="35"/>
      <c r="L133" s="38"/>
      <c r="M133" s="196"/>
      <c r="N133" s="60"/>
      <c r="O133" s="60"/>
      <c r="P133" s="60"/>
      <c r="Q133" s="60"/>
      <c r="R133" s="60"/>
      <c r="S133" s="60"/>
      <c r="T133" s="61"/>
      <c r="AT133" s="17" t="s">
        <v>140</v>
      </c>
      <c r="AU133" s="17" t="s">
        <v>79</v>
      </c>
    </row>
    <row r="134" spans="2:65" s="12" customFormat="1" ht="11.25">
      <c r="B134" s="198"/>
      <c r="C134" s="199"/>
      <c r="D134" s="194" t="s">
        <v>146</v>
      </c>
      <c r="E134" s="200" t="s">
        <v>19</v>
      </c>
      <c r="F134" s="201" t="s">
        <v>788</v>
      </c>
      <c r="G134" s="199"/>
      <c r="H134" s="202">
        <v>0.03</v>
      </c>
      <c r="I134" s="203"/>
      <c r="J134" s="199"/>
      <c r="K134" s="199"/>
      <c r="L134" s="204"/>
      <c r="M134" s="205"/>
      <c r="N134" s="206"/>
      <c r="O134" s="206"/>
      <c r="P134" s="206"/>
      <c r="Q134" s="206"/>
      <c r="R134" s="206"/>
      <c r="S134" s="206"/>
      <c r="T134" s="207"/>
      <c r="AT134" s="208" t="s">
        <v>146</v>
      </c>
      <c r="AU134" s="208" t="s">
        <v>79</v>
      </c>
      <c r="AV134" s="12" t="s">
        <v>81</v>
      </c>
      <c r="AW134" s="12" t="s">
        <v>33</v>
      </c>
      <c r="AX134" s="12" t="s">
        <v>79</v>
      </c>
      <c r="AY134" s="208" t="s">
        <v>131</v>
      </c>
    </row>
    <row r="135" spans="2:65" s="1" customFormat="1" ht="16.5" customHeight="1">
      <c r="B135" s="34"/>
      <c r="C135" s="222" t="s">
        <v>371</v>
      </c>
      <c r="D135" s="222" t="s">
        <v>372</v>
      </c>
      <c r="E135" s="223" t="s">
        <v>789</v>
      </c>
      <c r="F135" s="224" t="s">
        <v>790</v>
      </c>
      <c r="G135" s="225" t="s">
        <v>786</v>
      </c>
      <c r="H135" s="226">
        <v>0.06</v>
      </c>
      <c r="I135" s="227"/>
      <c r="J135" s="228">
        <f>ROUND(I135*H135,2)</f>
        <v>0</v>
      </c>
      <c r="K135" s="224" t="s">
        <v>19</v>
      </c>
      <c r="L135" s="229"/>
      <c r="M135" s="230" t="s">
        <v>19</v>
      </c>
      <c r="N135" s="231" t="s">
        <v>43</v>
      </c>
      <c r="O135" s="60"/>
      <c r="P135" s="191">
        <f>O135*H135</f>
        <v>0</v>
      </c>
      <c r="Q135" s="191">
        <v>0</v>
      </c>
      <c r="R135" s="191">
        <f>Q135*H135</f>
        <v>0</v>
      </c>
      <c r="S135" s="191">
        <v>0</v>
      </c>
      <c r="T135" s="192">
        <f>S135*H135</f>
        <v>0</v>
      </c>
      <c r="AR135" s="17" t="s">
        <v>193</v>
      </c>
      <c r="AT135" s="17" t="s">
        <v>372</v>
      </c>
      <c r="AU135" s="17" t="s">
        <v>79</v>
      </c>
      <c r="AY135" s="17" t="s">
        <v>131</v>
      </c>
      <c r="BE135" s="193">
        <f>IF(N135="základní",J135,0)</f>
        <v>0</v>
      </c>
      <c r="BF135" s="193">
        <f>IF(N135="snížená",J135,0)</f>
        <v>0</v>
      </c>
      <c r="BG135" s="193">
        <f>IF(N135="zákl. přenesená",J135,0)</f>
        <v>0</v>
      </c>
      <c r="BH135" s="193">
        <f>IF(N135="sníž. přenesená",J135,0)</f>
        <v>0</v>
      </c>
      <c r="BI135" s="193">
        <f>IF(N135="nulová",J135,0)</f>
        <v>0</v>
      </c>
      <c r="BJ135" s="17" t="s">
        <v>79</v>
      </c>
      <c r="BK135" s="193">
        <f>ROUND(I135*H135,2)</f>
        <v>0</v>
      </c>
      <c r="BL135" s="17" t="s">
        <v>138</v>
      </c>
      <c r="BM135" s="17" t="s">
        <v>247</v>
      </c>
    </row>
    <row r="136" spans="2:65" s="1" customFormat="1" ht="11.25">
      <c r="B136" s="34"/>
      <c r="C136" s="35"/>
      <c r="D136" s="194" t="s">
        <v>140</v>
      </c>
      <c r="E136" s="35"/>
      <c r="F136" s="195" t="s">
        <v>790</v>
      </c>
      <c r="G136" s="35"/>
      <c r="H136" s="35"/>
      <c r="I136" s="112"/>
      <c r="J136" s="35"/>
      <c r="K136" s="35"/>
      <c r="L136" s="38"/>
      <c r="M136" s="196"/>
      <c r="N136" s="60"/>
      <c r="O136" s="60"/>
      <c r="P136" s="60"/>
      <c r="Q136" s="60"/>
      <c r="R136" s="60"/>
      <c r="S136" s="60"/>
      <c r="T136" s="61"/>
      <c r="AT136" s="17" t="s">
        <v>140</v>
      </c>
      <c r="AU136" s="17" t="s">
        <v>79</v>
      </c>
    </row>
    <row r="137" spans="2:65" s="12" customFormat="1" ht="11.25">
      <c r="B137" s="198"/>
      <c r="C137" s="199"/>
      <c r="D137" s="194" t="s">
        <v>146</v>
      </c>
      <c r="E137" s="200" t="s">
        <v>19</v>
      </c>
      <c r="F137" s="201" t="s">
        <v>791</v>
      </c>
      <c r="G137" s="199"/>
      <c r="H137" s="202">
        <v>0.06</v>
      </c>
      <c r="I137" s="203"/>
      <c r="J137" s="199"/>
      <c r="K137" s="199"/>
      <c r="L137" s="204"/>
      <c r="M137" s="209"/>
      <c r="N137" s="210"/>
      <c r="O137" s="210"/>
      <c r="P137" s="210"/>
      <c r="Q137" s="210"/>
      <c r="R137" s="210"/>
      <c r="S137" s="210"/>
      <c r="T137" s="211"/>
      <c r="AT137" s="208" t="s">
        <v>146</v>
      </c>
      <c r="AU137" s="208" t="s">
        <v>79</v>
      </c>
      <c r="AV137" s="12" t="s">
        <v>81</v>
      </c>
      <c r="AW137" s="12" t="s">
        <v>33</v>
      </c>
      <c r="AX137" s="12" t="s">
        <v>79</v>
      </c>
      <c r="AY137" s="208" t="s">
        <v>131</v>
      </c>
    </row>
    <row r="138" spans="2:65" s="1" customFormat="1" ht="6.95" customHeight="1">
      <c r="B138" s="46"/>
      <c r="C138" s="47"/>
      <c r="D138" s="47"/>
      <c r="E138" s="47"/>
      <c r="F138" s="47"/>
      <c r="G138" s="47"/>
      <c r="H138" s="47"/>
      <c r="I138" s="134"/>
      <c r="J138" s="47"/>
      <c r="K138" s="47"/>
      <c r="L138" s="38"/>
    </row>
  </sheetData>
  <sheetProtection algorithmName="SHA-512" hashValue="wXe2H3w9msIo1tnEgkWQNUwtLtTGSOP3Ydz246b1j19GilizS0wKdHCCaY/tm5ZiosGczLIzLxuMXW6++cAOrg==" saltValue="3pTMpg9TDrDLrJJz3GyWC4AyIhtJKr9dZKLvjHqME+/mmKBGgj7FA2OZ/4DMIwlFiJuoxg7TjdQ43pJgE2A7JA==" spinCount="100000" sheet="1" objects="1" scenarios="1" formatColumns="0" formatRows="0" autoFilter="0"/>
  <autoFilter ref="C80:K137" xr:uid="{00000000-0009-0000-0000-000004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285"/>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4"/>
      <c r="M2" s="334"/>
      <c r="N2" s="334"/>
      <c r="O2" s="334"/>
      <c r="P2" s="334"/>
      <c r="Q2" s="334"/>
      <c r="R2" s="334"/>
      <c r="S2" s="334"/>
      <c r="T2" s="334"/>
      <c r="U2" s="334"/>
      <c r="V2" s="334"/>
      <c r="AT2" s="17" t="s">
        <v>98</v>
      </c>
    </row>
    <row r="3" spans="2:46" ht="6.95" customHeight="1">
      <c r="B3" s="107"/>
      <c r="C3" s="108"/>
      <c r="D3" s="108"/>
      <c r="E3" s="108"/>
      <c r="F3" s="108"/>
      <c r="G3" s="108"/>
      <c r="H3" s="108"/>
      <c r="I3" s="109"/>
      <c r="J3" s="108"/>
      <c r="K3" s="108"/>
      <c r="L3" s="20"/>
      <c r="AT3" s="17" t="s">
        <v>81</v>
      </c>
    </row>
    <row r="4" spans="2:46" ht="24.95" customHeight="1">
      <c r="B4" s="20"/>
      <c r="D4" s="110" t="s">
        <v>105</v>
      </c>
      <c r="L4" s="20"/>
      <c r="M4" s="24" t="s">
        <v>10</v>
      </c>
      <c r="AT4" s="17" t="s">
        <v>4</v>
      </c>
    </row>
    <row r="5" spans="2:46" ht="6.95" customHeight="1">
      <c r="B5" s="20"/>
      <c r="L5" s="20"/>
    </row>
    <row r="6" spans="2:46" ht="12" customHeight="1">
      <c r="B6" s="20"/>
      <c r="D6" s="111" t="s">
        <v>16</v>
      </c>
      <c r="L6" s="20"/>
    </row>
    <row r="7" spans="2:46" ht="16.5" customHeight="1">
      <c r="B7" s="20"/>
      <c r="E7" s="367" t="str">
        <f>'Rekapitulace stavby'!K6</f>
        <v>Horoměřická S 071 - most, Praha 6, č. akce 999615 - Revize č.01</v>
      </c>
      <c r="F7" s="368"/>
      <c r="G7" s="368"/>
      <c r="H7" s="368"/>
      <c r="L7" s="20"/>
    </row>
    <row r="8" spans="2:46" s="1" customFormat="1" ht="12" customHeight="1">
      <c r="B8" s="38"/>
      <c r="D8" s="111" t="s">
        <v>106</v>
      </c>
      <c r="I8" s="112"/>
      <c r="L8" s="38"/>
    </row>
    <row r="9" spans="2:46" s="1" customFormat="1" ht="36.950000000000003" customHeight="1">
      <c r="B9" s="38"/>
      <c r="E9" s="370" t="s">
        <v>792</v>
      </c>
      <c r="F9" s="369"/>
      <c r="G9" s="369"/>
      <c r="H9" s="369"/>
      <c r="I9" s="112"/>
      <c r="L9" s="38"/>
    </row>
    <row r="10" spans="2:46" s="1" customFormat="1" ht="11.25">
      <c r="B10" s="38"/>
      <c r="I10" s="112"/>
      <c r="L10" s="38"/>
    </row>
    <row r="11" spans="2:46" s="1" customFormat="1" ht="12" customHeight="1">
      <c r="B11" s="38"/>
      <c r="D11" s="111" t="s">
        <v>18</v>
      </c>
      <c r="F11" s="17" t="s">
        <v>19</v>
      </c>
      <c r="I11" s="113" t="s">
        <v>20</v>
      </c>
      <c r="J11" s="17" t="s">
        <v>19</v>
      </c>
      <c r="L11" s="38"/>
    </row>
    <row r="12" spans="2:46" s="1" customFormat="1" ht="12" customHeight="1">
      <c r="B12" s="38"/>
      <c r="D12" s="111" t="s">
        <v>21</v>
      </c>
      <c r="F12" s="17" t="s">
        <v>22</v>
      </c>
      <c r="I12" s="113" t="s">
        <v>23</v>
      </c>
      <c r="J12" s="114" t="str">
        <f>'Rekapitulace stavby'!AN8</f>
        <v>28. 1. 2019</v>
      </c>
      <c r="L12" s="38"/>
    </row>
    <row r="13" spans="2:46" s="1" customFormat="1" ht="10.9" customHeight="1">
      <c r="B13" s="38"/>
      <c r="I13" s="112"/>
      <c r="L13" s="38"/>
    </row>
    <row r="14" spans="2:46" s="1" customFormat="1" ht="12" customHeight="1">
      <c r="B14" s="38"/>
      <c r="D14" s="111" t="s">
        <v>25</v>
      </c>
      <c r="I14" s="113" t="s">
        <v>26</v>
      </c>
      <c r="J14" s="17" t="s">
        <v>19</v>
      </c>
      <c r="L14" s="38"/>
    </row>
    <row r="15" spans="2:46" s="1" customFormat="1" ht="18" customHeight="1">
      <c r="B15" s="38"/>
      <c r="E15" s="17" t="s">
        <v>27</v>
      </c>
      <c r="I15" s="113" t="s">
        <v>28</v>
      </c>
      <c r="J15" s="17" t="s">
        <v>19</v>
      </c>
      <c r="L15" s="38"/>
    </row>
    <row r="16" spans="2:46" s="1" customFormat="1" ht="6.95" customHeight="1">
      <c r="B16" s="38"/>
      <c r="I16" s="112"/>
      <c r="L16" s="38"/>
    </row>
    <row r="17" spans="2:12" s="1" customFormat="1" ht="12" customHeight="1">
      <c r="B17" s="38"/>
      <c r="D17" s="111" t="s">
        <v>29</v>
      </c>
      <c r="I17" s="113" t="s">
        <v>26</v>
      </c>
      <c r="J17" s="30" t="str">
        <f>'Rekapitulace stavby'!AN13</f>
        <v>Vyplň údaj</v>
      </c>
      <c r="L17" s="38"/>
    </row>
    <row r="18" spans="2:12" s="1" customFormat="1" ht="18" customHeight="1">
      <c r="B18" s="38"/>
      <c r="E18" s="371" t="str">
        <f>'Rekapitulace stavby'!E14</f>
        <v>Vyplň údaj</v>
      </c>
      <c r="F18" s="372"/>
      <c r="G18" s="372"/>
      <c r="H18" s="372"/>
      <c r="I18" s="113" t="s">
        <v>28</v>
      </c>
      <c r="J18" s="30" t="str">
        <f>'Rekapitulace stavby'!AN14</f>
        <v>Vyplň údaj</v>
      </c>
      <c r="L18" s="38"/>
    </row>
    <row r="19" spans="2:12" s="1" customFormat="1" ht="6.95" customHeight="1">
      <c r="B19" s="38"/>
      <c r="I19" s="112"/>
      <c r="L19" s="38"/>
    </row>
    <row r="20" spans="2:12" s="1" customFormat="1" ht="12" customHeight="1">
      <c r="B20" s="38"/>
      <c r="D20" s="111" t="s">
        <v>31</v>
      </c>
      <c r="I20" s="113" t="s">
        <v>26</v>
      </c>
      <c r="J20" s="17" t="s">
        <v>19</v>
      </c>
      <c r="L20" s="38"/>
    </row>
    <row r="21" spans="2:12" s="1" customFormat="1" ht="18" customHeight="1">
      <c r="B21" s="38"/>
      <c r="E21" s="17" t="s">
        <v>32</v>
      </c>
      <c r="I21" s="113" t="s">
        <v>28</v>
      </c>
      <c r="J21" s="17" t="s">
        <v>19</v>
      </c>
      <c r="L21" s="38"/>
    </row>
    <row r="22" spans="2:12" s="1" customFormat="1" ht="6.95" customHeight="1">
      <c r="B22" s="38"/>
      <c r="I22" s="112"/>
      <c r="L22" s="38"/>
    </row>
    <row r="23" spans="2:12" s="1" customFormat="1" ht="12" customHeight="1">
      <c r="B23" s="38"/>
      <c r="D23" s="111" t="s">
        <v>34</v>
      </c>
      <c r="I23" s="113" t="s">
        <v>26</v>
      </c>
      <c r="J23" s="17" t="str">
        <f>IF('Rekapitulace stavby'!AN19="","",'Rekapitulace stavby'!AN19)</f>
        <v/>
      </c>
      <c r="L23" s="38"/>
    </row>
    <row r="24" spans="2:12" s="1" customFormat="1" ht="18" customHeight="1">
      <c r="B24" s="38"/>
      <c r="E24" s="17" t="str">
        <f>IF('Rekapitulace stavby'!E20="","",'Rekapitulace stavby'!E20)</f>
        <v xml:space="preserve"> </v>
      </c>
      <c r="I24" s="113" t="s">
        <v>28</v>
      </c>
      <c r="J24" s="17" t="str">
        <f>IF('Rekapitulace stavby'!AN20="","",'Rekapitulace stavby'!AN20)</f>
        <v/>
      </c>
      <c r="L24" s="38"/>
    </row>
    <row r="25" spans="2:12" s="1" customFormat="1" ht="6.95" customHeight="1">
      <c r="B25" s="38"/>
      <c r="I25" s="112"/>
      <c r="L25" s="38"/>
    </row>
    <row r="26" spans="2:12" s="1" customFormat="1" ht="12" customHeight="1">
      <c r="B26" s="38"/>
      <c r="D26" s="111" t="s">
        <v>36</v>
      </c>
      <c r="I26" s="112"/>
      <c r="L26" s="38"/>
    </row>
    <row r="27" spans="2:12" s="7" customFormat="1" ht="16.5" customHeight="1">
      <c r="B27" s="115"/>
      <c r="E27" s="373" t="s">
        <v>19</v>
      </c>
      <c r="F27" s="373"/>
      <c r="G27" s="373"/>
      <c r="H27" s="373"/>
      <c r="I27" s="116"/>
      <c r="L27" s="115"/>
    </row>
    <row r="28" spans="2:12" s="1" customFormat="1" ht="6.95" customHeight="1">
      <c r="B28" s="38"/>
      <c r="I28" s="112"/>
      <c r="L28" s="38"/>
    </row>
    <row r="29" spans="2:12" s="1" customFormat="1" ht="6.95" customHeight="1">
      <c r="B29" s="38"/>
      <c r="D29" s="56"/>
      <c r="E29" s="56"/>
      <c r="F29" s="56"/>
      <c r="G29" s="56"/>
      <c r="H29" s="56"/>
      <c r="I29" s="117"/>
      <c r="J29" s="56"/>
      <c r="K29" s="56"/>
      <c r="L29" s="38"/>
    </row>
    <row r="30" spans="2:12" s="1" customFormat="1" ht="25.35" customHeight="1">
      <c r="B30" s="38"/>
      <c r="D30" s="118" t="s">
        <v>38</v>
      </c>
      <c r="I30" s="112"/>
      <c r="J30" s="119">
        <f>ROUND(J88, 2)</f>
        <v>0</v>
      </c>
      <c r="L30" s="38"/>
    </row>
    <row r="31" spans="2:12" s="1" customFormat="1" ht="6.95" customHeight="1">
      <c r="B31" s="38"/>
      <c r="D31" s="56"/>
      <c r="E31" s="56"/>
      <c r="F31" s="56"/>
      <c r="G31" s="56"/>
      <c r="H31" s="56"/>
      <c r="I31" s="117"/>
      <c r="J31" s="56"/>
      <c r="K31" s="56"/>
      <c r="L31" s="38"/>
    </row>
    <row r="32" spans="2:12" s="1" customFormat="1" ht="14.45" customHeight="1">
      <c r="B32" s="38"/>
      <c r="F32" s="120" t="s">
        <v>40</v>
      </c>
      <c r="I32" s="121" t="s">
        <v>39</v>
      </c>
      <c r="J32" s="120" t="s">
        <v>41</v>
      </c>
      <c r="L32" s="38"/>
    </row>
    <row r="33" spans="2:12" s="1" customFormat="1" ht="14.45" customHeight="1">
      <c r="B33" s="38"/>
      <c r="D33" s="111" t="s">
        <v>42</v>
      </c>
      <c r="E33" s="111" t="s">
        <v>43</v>
      </c>
      <c r="F33" s="122">
        <f>ROUND((SUM(BE88:BE284)),  2)</f>
        <v>0</v>
      </c>
      <c r="I33" s="123">
        <v>0.21</v>
      </c>
      <c r="J33" s="122">
        <f>ROUND(((SUM(BE88:BE284))*I33),  2)</f>
        <v>0</v>
      </c>
      <c r="L33" s="38"/>
    </row>
    <row r="34" spans="2:12" s="1" customFormat="1" ht="14.45" customHeight="1">
      <c r="B34" s="38"/>
      <c r="E34" s="111" t="s">
        <v>44</v>
      </c>
      <c r="F34" s="122">
        <f>ROUND((SUM(BF88:BF284)),  2)</f>
        <v>0</v>
      </c>
      <c r="I34" s="123">
        <v>0.15</v>
      </c>
      <c r="J34" s="122">
        <f>ROUND(((SUM(BF88:BF284))*I34),  2)</f>
        <v>0</v>
      </c>
      <c r="L34" s="38"/>
    </row>
    <row r="35" spans="2:12" s="1" customFormat="1" ht="14.45" hidden="1" customHeight="1">
      <c r="B35" s="38"/>
      <c r="E35" s="111" t="s">
        <v>45</v>
      </c>
      <c r="F35" s="122">
        <f>ROUND((SUM(BG88:BG284)),  2)</f>
        <v>0</v>
      </c>
      <c r="I35" s="123">
        <v>0.21</v>
      </c>
      <c r="J35" s="122">
        <f>0</f>
        <v>0</v>
      </c>
      <c r="L35" s="38"/>
    </row>
    <row r="36" spans="2:12" s="1" customFormat="1" ht="14.45" hidden="1" customHeight="1">
      <c r="B36" s="38"/>
      <c r="E36" s="111" t="s">
        <v>46</v>
      </c>
      <c r="F36" s="122">
        <f>ROUND((SUM(BH88:BH284)),  2)</f>
        <v>0</v>
      </c>
      <c r="I36" s="123">
        <v>0.15</v>
      </c>
      <c r="J36" s="122">
        <f>0</f>
        <v>0</v>
      </c>
      <c r="L36" s="38"/>
    </row>
    <row r="37" spans="2:12" s="1" customFormat="1" ht="14.45" hidden="1" customHeight="1">
      <c r="B37" s="38"/>
      <c r="E37" s="111" t="s">
        <v>47</v>
      </c>
      <c r="F37" s="122">
        <f>ROUND((SUM(BI88:BI284)),  2)</f>
        <v>0</v>
      </c>
      <c r="I37" s="123">
        <v>0</v>
      </c>
      <c r="J37" s="122">
        <f>0</f>
        <v>0</v>
      </c>
      <c r="L37" s="38"/>
    </row>
    <row r="38" spans="2:12" s="1" customFormat="1" ht="6.95" customHeight="1">
      <c r="B38" s="38"/>
      <c r="I38" s="112"/>
      <c r="L38" s="38"/>
    </row>
    <row r="39" spans="2:12" s="1" customFormat="1" ht="25.35" customHeight="1">
      <c r="B39" s="38"/>
      <c r="C39" s="124"/>
      <c r="D39" s="125" t="s">
        <v>48</v>
      </c>
      <c r="E39" s="126"/>
      <c r="F39" s="126"/>
      <c r="G39" s="127" t="s">
        <v>49</v>
      </c>
      <c r="H39" s="128" t="s">
        <v>50</v>
      </c>
      <c r="I39" s="129"/>
      <c r="J39" s="130">
        <f>SUM(J30:J37)</f>
        <v>0</v>
      </c>
      <c r="K39" s="131"/>
      <c r="L39" s="38"/>
    </row>
    <row r="40" spans="2:12" s="1" customFormat="1" ht="14.45" customHeight="1">
      <c r="B40" s="132"/>
      <c r="C40" s="133"/>
      <c r="D40" s="133"/>
      <c r="E40" s="133"/>
      <c r="F40" s="133"/>
      <c r="G40" s="133"/>
      <c r="H40" s="133"/>
      <c r="I40" s="134"/>
      <c r="J40" s="133"/>
      <c r="K40" s="133"/>
      <c r="L40" s="38"/>
    </row>
    <row r="44" spans="2:12" s="1" customFormat="1" ht="6.95" customHeight="1">
      <c r="B44" s="135"/>
      <c r="C44" s="136"/>
      <c r="D44" s="136"/>
      <c r="E44" s="136"/>
      <c r="F44" s="136"/>
      <c r="G44" s="136"/>
      <c r="H44" s="136"/>
      <c r="I44" s="137"/>
      <c r="J44" s="136"/>
      <c r="K44" s="136"/>
      <c r="L44" s="38"/>
    </row>
    <row r="45" spans="2:12" s="1" customFormat="1" ht="24.95" customHeight="1">
      <c r="B45" s="34"/>
      <c r="C45" s="23" t="s">
        <v>110</v>
      </c>
      <c r="D45" s="35"/>
      <c r="E45" s="35"/>
      <c r="F45" s="35"/>
      <c r="G45" s="35"/>
      <c r="H45" s="35"/>
      <c r="I45" s="112"/>
      <c r="J45" s="35"/>
      <c r="K45" s="35"/>
      <c r="L45" s="38"/>
    </row>
    <row r="46" spans="2:12" s="1" customFormat="1" ht="6.95" customHeight="1">
      <c r="B46" s="34"/>
      <c r="C46" s="35"/>
      <c r="D46" s="35"/>
      <c r="E46" s="35"/>
      <c r="F46" s="35"/>
      <c r="G46" s="35"/>
      <c r="H46" s="35"/>
      <c r="I46" s="112"/>
      <c r="J46" s="35"/>
      <c r="K46" s="35"/>
      <c r="L46" s="38"/>
    </row>
    <row r="47" spans="2:12" s="1" customFormat="1" ht="12" customHeight="1">
      <c r="B47" s="34"/>
      <c r="C47" s="29" t="s">
        <v>16</v>
      </c>
      <c r="D47" s="35"/>
      <c r="E47" s="35"/>
      <c r="F47" s="35"/>
      <c r="G47" s="35"/>
      <c r="H47" s="35"/>
      <c r="I47" s="112"/>
      <c r="J47" s="35"/>
      <c r="K47" s="35"/>
      <c r="L47" s="38"/>
    </row>
    <row r="48" spans="2:12" s="1" customFormat="1" ht="16.5" customHeight="1">
      <c r="B48" s="34"/>
      <c r="C48" s="35"/>
      <c r="D48" s="35"/>
      <c r="E48" s="374" t="str">
        <f>E7</f>
        <v>Horoměřická S 071 - most, Praha 6, č. akce 999615 - Revize č.01</v>
      </c>
      <c r="F48" s="375"/>
      <c r="G48" s="375"/>
      <c r="H48" s="375"/>
      <c r="I48" s="112"/>
      <c r="J48" s="35"/>
      <c r="K48" s="35"/>
      <c r="L48" s="38"/>
    </row>
    <row r="49" spans="2:47" s="1" customFormat="1" ht="12" customHeight="1">
      <c r="B49" s="34"/>
      <c r="C49" s="29" t="s">
        <v>106</v>
      </c>
      <c r="D49" s="35"/>
      <c r="E49" s="35"/>
      <c r="F49" s="35"/>
      <c r="G49" s="35"/>
      <c r="H49" s="35"/>
      <c r="I49" s="112"/>
      <c r="J49" s="35"/>
      <c r="K49" s="35"/>
      <c r="L49" s="38"/>
    </row>
    <row r="50" spans="2:47" s="1" customFormat="1" ht="16.5" customHeight="1">
      <c r="B50" s="34"/>
      <c r="C50" s="35"/>
      <c r="D50" s="35"/>
      <c r="E50" s="343" t="str">
        <f>E9</f>
        <v xml:space="preserve">SO 301 - Oprava odvodnění </v>
      </c>
      <c r="F50" s="342"/>
      <c r="G50" s="342"/>
      <c r="H50" s="342"/>
      <c r="I50" s="112"/>
      <c r="J50" s="35"/>
      <c r="K50" s="35"/>
      <c r="L50" s="38"/>
    </row>
    <row r="51" spans="2:47" s="1" customFormat="1" ht="6.95" customHeight="1">
      <c r="B51" s="34"/>
      <c r="C51" s="35"/>
      <c r="D51" s="35"/>
      <c r="E51" s="35"/>
      <c r="F51" s="35"/>
      <c r="G51" s="35"/>
      <c r="H51" s="35"/>
      <c r="I51" s="112"/>
      <c r="J51" s="35"/>
      <c r="K51" s="35"/>
      <c r="L51" s="38"/>
    </row>
    <row r="52" spans="2:47" s="1" customFormat="1" ht="12" customHeight="1">
      <c r="B52" s="34"/>
      <c r="C52" s="29" t="s">
        <v>21</v>
      </c>
      <c r="D52" s="35"/>
      <c r="E52" s="35"/>
      <c r="F52" s="27" t="str">
        <f>F12</f>
        <v>ul. Horoměřická / Pod Habrovkou</v>
      </c>
      <c r="G52" s="35"/>
      <c r="H52" s="35"/>
      <c r="I52" s="113" t="s">
        <v>23</v>
      </c>
      <c r="J52" s="55" t="str">
        <f>IF(J12="","",J12)</f>
        <v>28. 1. 2019</v>
      </c>
      <c r="K52" s="35"/>
      <c r="L52" s="38"/>
    </row>
    <row r="53" spans="2:47" s="1" customFormat="1" ht="6.95" customHeight="1">
      <c r="B53" s="34"/>
      <c r="C53" s="35"/>
      <c r="D53" s="35"/>
      <c r="E53" s="35"/>
      <c r="F53" s="35"/>
      <c r="G53" s="35"/>
      <c r="H53" s="35"/>
      <c r="I53" s="112"/>
      <c r="J53" s="35"/>
      <c r="K53" s="35"/>
      <c r="L53" s="38"/>
    </row>
    <row r="54" spans="2:47" s="1" customFormat="1" ht="13.7" customHeight="1">
      <c r="B54" s="34"/>
      <c r="C54" s="29" t="s">
        <v>25</v>
      </c>
      <c r="D54" s="35"/>
      <c r="E54" s="35"/>
      <c r="F54" s="27" t="str">
        <f>E15</f>
        <v>TSK hl.m. Prahy, a.s.</v>
      </c>
      <c r="G54" s="35"/>
      <c r="H54" s="35"/>
      <c r="I54" s="113" t="s">
        <v>31</v>
      </c>
      <c r="J54" s="32" t="str">
        <f>E21</f>
        <v>AGA Letiště, spol. s r.o.</v>
      </c>
      <c r="K54" s="35"/>
      <c r="L54" s="38"/>
    </row>
    <row r="55" spans="2:47" s="1" customFormat="1" ht="13.7" customHeight="1">
      <c r="B55" s="34"/>
      <c r="C55" s="29" t="s">
        <v>29</v>
      </c>
      <c r="D55" s="35"/>
      <c r="E55" s="35"/>
      <c r="F55" s="27" t="str">
        <f>IF(E18="","",E18)</f>
        <v>Vyplň údaj</v>
      </c>
      <c r="G55" s="35"/>
      <c r="H55" s="35"/>
      <c r="I55" s="113" t="s">
        <v>34</v>
      </c>
      <c r="J55" s="32" t="str">
        <f>E24</f>
        <v xml:space="preserve"> </v>
      </c>
      <c r="K55" s="35"/>
      <c r="L55" s="38"/>
    </row>
    <row r="56" spans="2:47" s="1" customFormat="1" ht="10.35" customHeight="1">
      <c r="B56" s="34"/>
      <c r="C56" s="35"/>
      <c r="D56" s="35"/>
      <c r="E56" s="35"/>
      <c r="F56" s="35"/>
      <c r="G56" s="35"/>
      <c r="H56" s="35"/>
      <c r="I56" s="112"/>
      <c r="J56" s="35"/>
      <c r="K56" s="35"/>
      <c r="L56" s="38"/>
    </row>
    <row r="57" spans="2:47" s="1" customFormat="1" ht="29.25" customHeight="1">
      <c r="B57" s="34"/>
      <c r="C57" s="138" t="s">
        <v>111</v>
      </c>
      <c r="D57" s="139"/>
      <c r="E57" s="139"/>
      <c r="F57" s="139"/>
      <c r="G57" s="139"/>
      <c r="H57" s="139"/>
      <c r="I57" s="140"/>
      <c r="J57" s="141" t="s">
        <v>112</v>
      </c>
      <c r="K57" s="139"/>
      <c r="L57" s="38"/>
    </row>
    <row r="58" spans="2:47" s="1" customFormat="1" ht="10.35" customHeight="1">
      <c r="B58" s="34"/>
      <c r="C58" s="35"/>
      <c r="D58" s="35"/>
      <c r="E58" s="35"/>
      <c r="F58" s="35"/>
      <c r="G58" s="35"/>
      <c r="H58" s="35"/>
      <c r="I58" s="112"/>
      <c r="J58" s="35"/>
      <c r="K58" s="35"/>
      <c r="L58" s="38"/>
    </row>
    <row r="59" spans="2:47" s="1" customFormat="1" ht="22.9" customHeight="1">
      <c r="B59" s="34"/>
      <c r="C59" s="142" t="s">
        <v>70</v>
      </c>
      <c r="D59" s="35"/>
      <c r="E59" s="35"/>
      <c r="F59" s="35"/>
      <c r="G59" s="35"/>
      <c r="H59" s="35"/>
      <c r="I59" s="112"/>
      <c r="J59" s="73">
        <f>J88</f>
        <v>0</v>
      </c>
      <c r="K59" s="35"/>
      <c r="L59" s="38"/>
      <c r="AU59" s="17" t="s">
        <v>113</v>
      </c>
    </row>
    <row r="60" spans="2:47" s="8" customFormat="1" ht="24.95" customHeight="1">
      <c r="B60" s="143"/>
      <c r="C60" s="144"/>
      <c r="D60" s="145" t="s">
        <v>114</v>
      </c>
      <c r="E60" s="146"/>
      <c r="F60" s="146"/>
      <c r="G60" s="146"/>
      <c r="H60" s="146"/>
      <c r="I60" s="147"/>
      <c r="J60" s="148">
        <f>J89</f>
        <v>0</v>
      </c>
      <c r="K60" s="144"/>
      <c r="L60" s="149"/>
    </row>
    <row r="61" spans="2:47" s="9" customFormat="1" ht="19.899999999999999" customHeight="1">
      <c r="B61" s="150"/>
      <c r="C61" s="94"/>
      <c r="D61" s="151" t="s">
        <v>115</v>
      </c>
      <c r="E61" s="152"/>
      <c r="F61" s="152"/>
      <c r="G61" s="152"/>
      <c r="H61" s="152"/>
      <c r="I61" s="153"/>
      <c r="J61" s="154">
        <f>J90</f>
        <v>0</v>
      </c>
      <c r="K61" s="94"/>
      <c r="L61" s="155"/>
    </row>
    <row r="62" spans="2:47" s="9" customFormat="1" ht="19.899999999999999" customHeight="1">
      <c r="B62" s="150"/>
      <c r="C62" s="94"/>
      <c r="D62" s="151" t="s">
        <v>311</v>
      </c>
      <c r="E62" s="152"/>
      <c r="F62" s="152"/>
      <c r="G62" s="152"/>
      <c r="H62" s="152"/>
      <c r="I62" s="153"/>
      <c r="J62" s="154">
        <f>J172</f>
        <v>0</v>
      </c>
      <c r="K62" s="94"/>
      <c r="L62" s="155"/>
    </row>
    <row r="63" spans="2:47" s="9" customFormat="1" ht="19.899999999999999" customHeight="1">
      <c r="B63" s="150"/>
      <c r="C63" s="94"/>
      <c r="D63" s="151" t="s">
        <v>793</v>
      </c>
      <c r="E63" s="152"/>
      <c r="F63" s="152"/>
      <c r="G63" s="152"/>
      <c r="H63" s="152"/>
      <c r="I63" s="153"/>
      <c r="J63" s="154">
        <f>J176</f>
        <v>0</v>
      </c>
      <c r="K63" s="94"/>
      <c r="L63" s="155"/>
    </row>
    <row r="64" spans="2:47" s="9" customFormat="1" ht="19.899999999999999" customHeight="1">
      <c r="B64" s="150"/>
      <c r="C64" s="94"/>
      <c r="D64" s="151" t="s">
        <v>794</v>
      </c>
      <c r="E64" s="152"/>
      <c r="F64" s="152"/>
      <c r="G64" s="152"/>
      <c r="H64" s="152"/>
      <c r="I64" s="153"/>
      <c r="J64" s="154">
        <f>J186</f>
        <v>0</v>
      </c>
      <c r="K64" s="94"/>
      <c r="L64" s="155"/>
    </row>
    <row r="65" spans="2:12" s="9" customFormat="1" ht="19.899999999999999" customHeight="1">
      <c r="B65" s="150"/>
      <c r="C65" s="94"/>
      <c r="D65" s="151" t="s">
        <v>313</v>
      </c>
      <c r="E65" s="152"/>
      <c r="F65" s="152"/>
      <c r="G65" s="152"/>
      <c r="H65" s="152"/>
      <c r="I65" s="153"/>
      <c r="J65" s="154">
        <f>J192</f>
        <v>0</v>
      </c>
      <c r="K65" s="94"/>
      <c r="L65" s="155"/>
    </row>
    <row r="66" spans="2:12" s="9" customFormat="1" ht="19.899999999999999" customHeight="1">
      <c r="B66" s="150"/>
      <c r="C66" s="94"/>
      <c r="D66" s="151" t="s">
        <v>160</v>
      </c>
      <c r="E66" s="152"/>
      <c r="F66" s="152"/>
      <c r="G66" s="152"/>
      <c r="H66" s="152"/>
      <c r="I66" s="153"/>
      <c r="J66" s="154">
        <f>J271</f>
        <v>0</v>
      </c>
      <c r="K66" s="94"/>
      <c r="L66" s="155"/>
    </row>
    <row r="67" spans="2:12" s="9" customFormat="1" ht="19.899999999999999" customHeight="1">
      <c r="B67" s="150"/>
      <c r="C67" s="94"/>
      <c r="D67" s="151" t="s">
        <v>161</v>
      </c>
      <c r="E67" s="152"/>
      <c r="F67" s="152"/>
      <c r="G67" s="152"/>
      <c r="H67" s="152"/>
      <c r="I67" s="153"/>
      <c r="J67" s="154">
        <f>J275</f>
        <v>0</v>
      </c>
      <c r="K67" s="94"/>
      <c r="L67" s="155"/>
    </row>
    <row r="68" spans="2:12" s="9" customFormat="1" ht="19.899999999999999" customHeight="1">
      <c r="B68" s="150"/>
      <c r="C68" s="94"/>
      <c r="D68" s="151" t="s">
        <v>314</v>
      </c>
      <c r="E68" s="152"/>
      <c r="F68" s="152"/>
      <c r="G68" s="152"/>
      <c r="H68" s="152"/>
      <c r="I68" s="153"/>
      <c r="J68" s="154">
        <f>J282</f>
        <v>0</v>
      </c>
      <c r="K68" s="94"/>
      <c r="L68" s="155"/>
    </row>
    <row r="69" spans="2:12" s="1" customFormat="1" ht="21.75" customHeight="1">
      <c r="B69" s="34"/>
      <c r="C69" s="35"/>
      <c r="D69" s="35"/>
      <c r="E69" s="35"/>
      <c r="F69" s="35"/>
      <c r="G69" s="35"/>
      <c r="H69" s="35"/>
      <c r="I69" s="112"/>
      <c r="J69" s="35"/>
      <c r="K69" s="35"/>
      <c r="L69" s="38"/>
    </row>
    <row r="70" spans="2:12" s="1" customFormat="1" ht="6.95" customHeight="1">
      <c r="B70" s="46"/>
      <c r="C70" s="47"/>
      <c r="D70" s="47"/>
      <c r="E70" s="47"/>
      <c r="F70" s="47"/>
      <c r="G70" s="47"/>
      <c r="H70" s="47"/>
      <c r="I70" s="134"/>
      <c r="J70" s="47"/>
      <c r="K70" s="47"/>
      <c r="L70" s="38"/>
    </row>
    <row r="74" spans="2:12" s="1" customFormat="1" ht="6.95" customHeight="1">
      <c r="B74" s="48"/>
      <c r="C74" s="49"/>
      <c r="D74" s="49"/>
      <c r="E74" s="49"/>
      <c r="F74" s="49"/>
      <c r="G74" s="49"/>
      <c r="H74" s="49"/>
      <c r="I74" s="137"/>
      <c r="J74" s="49"/>
      <c r="K74" s="49"/>
      <c r="L74" s="38"/>
    </row>
    <row r="75" spans="2:12" s="1" customFormat="1" ht="24.95" customHeight="1">
      <c r="B75" s="34"/>
      <c r="C75" s="23" t="s">
        <v>116</v>
      </c>
      <c r="D75" s="35"/>
      <c r="E75" s="35"/>
      <c r="F75" s="35"/>
      <c r="G75" s="35"/>
      <c r="H75" s="35"/>
      <c r="I75" s="112"/>
      <c r="J75" s="35"/>
      <c r="K75" s="35"/>
      <c r="L75" s="38"/>
    </row>
    <row r="76" spans="2:12" s="1" customFormat="1" ht="6.95" customHeight="1">
      <c r="B76" s="34"/>
      <c r="C76" s="35"/>
      <c r="D76" s="35"/>
      <c r="E76" s="35"/>
      <c r="F76" s="35"/>
      <c r="G76" s="35"/>
      <c r="H76" s="35"/>
      <c r="I76" s="112"/>
      <c r="J76" s="35"/>
      <c r="K76" s="35"/>
      <c r="L76" s="38"/>
    </row>
    <row r="77" spans="2:12" s="1" customFormat="1" ht="12" customHeight="1">
      <c r="B77" s="34"/>
      <c r="C77" s="29" t="s">
        <v>16</v>
      </c>
      <c r="D77" s="35"/>
      <c r="E77" s="35"/>
      <c r="F77" s="35"/>
      <c r="G77" s="35"/>
      <c r="H77" s="35"/>
      <c r="I77" s="112"/>
      <c r="J77" s="35"/>
      <c r="K77" s="35"/>
      <c r="L77" s="38"/>
    </row>
    <row r="78" spans="2:12" s="1" customFormat="1" ht="16.5" customHeight="1">
      <c r="B78" s="34"/>
      <c r="C78" s="35"/>
      <c r="D78" s="35"/>
      <c r="E78" s="374" t="str">
        <f>E7</f>
        <v>Horoměřická S 071 - most, Praha 6, č. akce 999615 - Revize č.01</v>
      </c>
      <c r="F78" s="375"/>
      <c r="G78" s="375"/>
      <c r="H78" s="375"/>
      <c r="I78" s="112"/>
      <c r="J78" s="35"/>
      <c r="K78" s="35"/>
      <c r="L78" s="38"/>
    </row>
    <row r="79" spans="2:12" s="1" customFormat="1" ht="12" customHeight="1">
      <c r="B79" s="34"/>
      <c r="C79" s="29" t="s">
        <v>106</v>
      </c>
      <c r="D79" s="35"/>
      <c r="E79" s="35"/>
      <c r="F79" s="35"/>
      <c r="G79" s="35"/>
      <c r="H79" s="35"/>
      <c r="I79" s="112"/>
      <c r="J79" s="35"/>
      <c r="K79" s="35"/>
      <c r="L79" s="38"/>
    </row>
    <row r="80" spans="2:12" s="1" customFormat="1" ht="16.5" customHeight="1">
      <c r="B80" s="34"/>
      <c r="C80" s="35"/>
      <c r="D80" s="35"/>
      <c r="E80" s="343" t="str">
        <f>E9</f>
        <v xml:space="preserve">SO 301 - Oprava odvodnění </v>
      </c>
      <c r="F80" s="342"/>
      <c r="G80" s="342"/>
      <c r="H80" s="342"/>
      <c r="I80" s="112"/>
      <c r="J80" s="35"/>
      <c r="K80" s="35"/>
      <c r="L80" s="38"/>
    </row>
    <row r="81" spans="2:65" s="1" customFormat="1" ht="6.95" customHeight="1">
      <c r="B81" s="34"/>
      <c r="C81" s="35"/>
      <c r="D81" s="35"/>
      <c r="E81" s="35"/>
      <c r="F81" s="35"/>
      <c r="G81" s="35"/>
      <c r="H81" s="35"/>
      <c r="I81" s="112"/>
      <c r="J81" s="35"/>
      <c r="K81" s="35"/>
      <c r="L81" s="38"/>
    </row>
    <row r="82" spans="2:65" s="1" customFormat="1" ht="12" customHeight="1">
      <c r="B82" s="34"/>
      <c r="C82" s="29" t="s">
        <v>21</v>
      </c>
      <c r="D82" s="35"/>
      <c r="E82" s="35"/>
      <c r="F82" s="27" t="str">
        <f>F12</f>
        <v>ul. Horoměřická / Pod Habrovkou</v>
      </c>
      <c r="G82" s="35"/>
      <c r="H82" s="35"/>
      <c r="I82" s="113" t="s">
        <v>23</v>
      </c>
      <c r="J82" s="55" t="str">
        <f>IF(J12="","",J12)</f>
        <v>28. 1. 2019</v>
      </c>
      <c r="K82" s="35"/>
      <c r="L82" s="38"/>
    </row>
    <row r="83" spans="2:65" s="1" customFormat="1" ht="6.95" customHeight="1">
      <c r="B83" s="34"/>
      <c r="C83" s="35"/>
      <c r="D83" s="35"/>
      <c r="E83" s="35"/>
      <c r="F83" s="35"/>
      <c r="G83" s="35"/>
      <c r="H83" s="35"/>
      <c r="I83" s="112"/>
      <c r="J83" s="35"/>
      <c r="K83" s="35"/>
      <c r="L83" s="38"/>
    </row>
    <row r="84" spans="2:65" s="1" customFormat="1" ht="13.7" customHeight="1">
      <c r="B84" s="34"/>
      <c r="C84" s="29" t="s">
        <v>25</v>
      </c>
      <c r="D84" s="35"/>
      <c r="E84" s="35"/>
      <c r="F84" s="27" t="str">
        <f>E15</f>
        <v>TSK hl.m. Prahy, a.s.</v>
      </c>
      <c r="G84" s="35"/>
      <c r="H84" s="35"/>
      <c r="I84" s="113" t="s">
        <v>31</v>
      </c>
      <c r="J84" s="32" t="str">
        <f>E21</f>
        <v>AGA Letiště, spol. s r.o.</v>
      </c>
      <c r="K84" s="35"/>
      <c r="L84" s="38"/>
    </row>
    <row r="85" spans="2:65" s="1" customFormat="1" ht="13.7" customHeight="1">
      <c r="B85" s="34"/>
      <c r="C85" s="29" t="s">
        <v>29</v>
      </c>
      <c r="D85" s="35"/>
      <c r="E85" s="35"/>
      <c r="F85" s="27" t="str">
        <f>IF(E18="","",E18)</f>
        <v>Vyplň údaj</v>
      </c>
      <c r="G85" s="35"/>
      <c r="H85" s="35"/>
      <c r="I85" s="113" t="s">
        <v>34</v>
      </c>
      <c r="J85" s="32" t="str">
        <f>E24</f>
        <v xml:space="preserve"> </v>
      </c>
      <c r="K85" s="35"/>
      <c r="L85" s="38"/>
    </row>
    <row r="86" spans="2:65" s="1" customFormat="1" ht="10.35" customHeight="1">
      <c r="B86" s="34"/>
      <c r="C86" s="35"/>
      <c r="D86" s="35"/>
      <c r="E86" s="35"/>
      <c r="F86" s="35"/>
      <c r="G86" s="35"/>
      <c r="H86" s="35"/>
      <c r="I86" s="112"/>
      <c r="J86" s="35"/>
      <c r="K86" s="35"/>
      <c r="L86" s="38"/>
    </row>
    <row r="87" spans="2:65" s="10" customFormat="1" ht="29.25" customHeight="1">
      <c r="B87" s="156"/>
      <c r="C87" s="157" t="s">
        <v>117</v>
      </c>
      <c r="D87" s="158" t="s">
        <v>57</v>
      </c>
      <c r="E87" s="158" t="s">
        <v>53</v>
      </c>
      <c r="F87" s="158" t="s">
        <v>54</v>
      </c>
      <c r="G87" s="158" t="s">
        <v>118</v>
      </c>
      <c r="H87" s="158" t="s">
        <v>119</v>
      </c>
      <c r="I87" s="159" t="s">
        <v>120</v>
      </c>
      <c r="J87" s="158" t="s">
        <v>112</v>
      </c>
      <c r="K87" s="160" t="s">
        <v>121</v>
      </c>
      <c r="L87" s="161"/>
      <c r="M87" s="64" t="s">
        <v>19</v>
      </c>
      <c r="N87" s="65" t="s">
        <v>42</v>
      </c>
      <c r="O87" s="65" t="s">
        <v>122</v>
      </c>
      <c r="P87" s="65" t="s">
        <v>123</v>
      </c>
      <c r="Q87" s="65" t="s">
        <v>124</v>
      </c>
      <c r="R87" s="65" t="s">
        <v>125</v>
      </c>
      <c r="S87" s="65" t="s">
        <v>126</v>
      </c>
      <c r="T87" s="66" t="s">
        <v>127</v>
      </c>
    </row>
    <row r="88" spans="2:65" s="1" customFormat="1" ht="22.9" customHeight="1">
      <c r="B88" s="34"/>
      <c r="C88" s="71" t="s">
        <v>128</v>
      </c>
      <c r="D88" s="35"/>
      <c r="E88" s="35"/>
      <c r="F88" s="35"/>
      <c r="G88" s="35"/>
      <c r="H88" s="35"/>
      <c r="I88" s="112"/>
      <c r="J88" s="162">
        <f>BK88</f>
        <v>0</v>
      </c>
      <c r="K88" s="35"/>
      <c r="L88" s="38"/>
      <c r="M88" s="67"/>
      <c r="N88" s="68"/>
      <c r="O88" s="68"/>
      <c r="P88" s="163">
        <f>P89</f>
        <v>0</v>
      </c>
      <c r="Q88" s="68"/>
      <c r="R88" s="163">
        <f>R89</f>
        <v>74.155197700000002</v>
      </c>
      <c r="S88" s="68"/>
      <c r="T88" s="164">
        <f>T89</f>
        <v>3.15E-2</v>
      </c>
      <c r="AT88" s="17" t="s">
        <v>71</v>
      </c>
      <c r="AU88" s="17" t="s">
        <v>113</v>
      </c>
      <c r="BK88" s="165">
        <f>BK89</f>
        <v>0</v>
      </c>
    </row>
    <row r="89" spans="2:65" s="11" customFormat="1" ht="25.9" customHeight="1">
      <c r="B89" s="166"/>
      <c r="C89" s="167"/>
      <c r="D89" s="168" t="s">
        <v>71</v>
      </c>
      <c r="E89" s="169" t="s">
        <v>129</v>
      </c>
      <c r="F89" s="169" t="s">
        <v>130</v>
      </c>
      <c r="G89" s="167"/>
      <c r="H89" s="167"/>
      <c r="I89" s="170"/>
      <c r="J89" s="171">
        <f>BK89</f>
        <v>0</v>
      </c>
      <c r="K89" s="167"/>
      <c r="L89" s="172"/>
      <c r="M89" s="173"/>
      <c r="N89" s="174"/>
      <c r="O89" s="174"/>
      <c r="P89" s="175">
        <f>P90+P172+P176+P186+P192+P271+P275+P282</f>
        <v>0</v>
      </c>
      <c r="Q89" s="174"/>
      <c r="R89" s="175">
        <f>R90+R172+R176+R186+R192+R271+R275+R282</f>
        <v>74.155197700000002</v>
      </c>
      <c r="S89" s="174"/>
      <c r="T89" s="176">
        <f>T90+T172+T176+T186+T192+T271+T275+T282</f>
        <v>3.15E-2</v>
      </c>
      <c r="AR89" s="177" t="s">
        <v>79</v>
      </c>
      <c r="AT89" s="178" t="s">
        <v>71</v>
      </c>
      <c r="AU89" s="178" t="s">
        <v>72</v>
      </c>
      <c r="AY89" s="177" t="s">
        <v>131</v>
      </c>
      <c r="BK89" s="179">
        <f>BK90+BK172+BK176+BK186+BK192+BK271+BK275+BK282</f>
        <v>0</v>
      </c>
    </row>
    <row r="90" spans="2:65" s="11" customFormat="1" ht="22.9" customHeight="1">
      <c r="B90" s="166"/>
      <c r="C90" s="167"/>
      <c r="D90" s="168" t="s">
        <v>71</v>
      </c>
      <c r="E90" s="180" t="s">
        <v>79</v>
      </c>
      <c r="F90" s="180" t="s">
        <v>132</v>
      </c>
      <c r="G90" s="167"/>
      <c r="H90" s="167"/>
      <c r="I90" s="170"/>
      <c r="J90" s="181">
        <f>BK90</f>
        <v>0</v>
      </c>
      <c r="K90" s="167"/>
      <c r="L90" s="172"/>
      <c r="M90" s="173"/>
      <c r="N90" s="174"/>
      <c r="O90" s="174"/>
      <c r="P90" s="175">
        <f>SUM(P91:P171)</f>
        <v>0</v>
      </c>
      <c r="Q90" s="174"/>
      <c r="R90" s="175">
        <f>SUM(R91:R171)</f>
        <v>44.289808000000001</v>
      </c>
      <c r="S90" s="174"/>
      <c r="T90" s="176">
        <f>SUM(T91:T171)</f>
        <v>0</v>
      </c>
      <c r="AR90" s="177" t="s">
        <v>79</v>
      </c>
      <c r="AT90" s="178" t="s">
        <v>71</v>
      </c>
      <c r="AU90" s="178" t="s">
        <v>79</v>
      </c>
      <c r="AY90" s="177" t="s">
        <v>131</v>
      </c>
      <c r="BK90" s="179">
        <f>SUM(BK91:BK171)</f>
        <v>0</v>
      </c>
    </row>
    <row r="91" spans="2:65" s="1" customFormat="1" ht="16.5" customHeight="1">
      <c r="B91" s="34"/>
      <c r="C91" s="182" t="s">
        <v>79</v>
      </c>
      <c r="D91" s="182" t="s">
        <v>133</v>
      </c>
      <c r="E91" s="183" t="s">
        <v>795</v>
      </c>
      <c r="F91" s="184" t="s">
        <v>796</v>
      </c>
      <c r="G91" s="185" t="s">
        <v>136</v>
      </c>
      <c r="H91" s="186">
        <v>17.975000000000001</v>
      </c>
      <c r="I91" s="187"/>
      <c r="J91" s="188">
        <f>ROUND(I91*H91,2)</f>
        <v>0</v>
      </c>
      <c r="K91" s="184" t="s">
        <v>137</v>
      </c>
      <c r="L91" s="38"/>
      <c r="M91" s="189" t="s">
        <v>19</v>
      </c>
      <c r="N91" s="190" t="s">
        <v>43</v>
      </c>
      <c r="O91" s="60"/>
      <c r="P91" s="191">
        <f>O91*H91</f>
        <v>0</v>
      </c>
      <c r="Q91" s="191">
        <v>0</v>
      </c>
      <c r="R91" s="191">
        <f>Q91*H91</f>
        <v>0</v>
      </c>
      <c r="S91" s="191">
        <v>0</v>
      </c>
      <c r="T91" s="192">
        <f>S91*H91</f>
        <v>0</v>
      </c>
      <c r="AR91" s="17" t="s">
        <v>138</v>
      </c>
      <c r="AT91" s="17" t="s">
        <v>133</v>
      </c>
      <c r="AU91" s="17" t="s">
        <v>81</v>
      </c>
      <c r="AY91" s="17" t="s">
        <v>131</v>
      </c>
      <c r="BE91" s="193">
        <f>IF(N91="základní",J91,0)</f>
        <v>0</v>
      </c>
      <c r="BF91" s="193">
        <f>IF(N91="snížená",J91,0)</f>
        <v>0</v>
      </c>
      <c r="BG91" s="193">
        <f>IF(N91="zákl. přenesená",J91,0)</f>
        <v>0</v>
      </c>
      <c r="BH91" s="193">
        <f>IF(N91="sníž. přenesená",J91,0)</f>
        <v>0</v>
      </c>
      <c r="BI91" s="193">
        <f>IF(N91="nulová",J91,0)</f>
        <v>0</v>
      </c>
      <c r="BJ91" s="17" t="s">
        <v>79</v>
      </c>
      <c r="BK91" s="193">
        <f>ROUND(I91*H91,2)</f>
        <v>0</v>
      </c>
      <c r="BL91" s="17" t="s">
        <v>138</v>
      </c>
      <c r="BM91" s="17" t="s">
        <v>797</v>
      </c>
    </row>
    <row r="92" spans="2:65" s="1" customFormat="1" ht="19.5">
      <c r="B92" s="34"/>
      <c r="C92" s="35"/>
      <c r="D92" s="194" t="s">
        <v>140</v>
      </c>
      <c r="E92" s="35"/>
      <c r="F92" s="195" t="s">
        <v>798</v>
      </c>
      <c r="G92" s="35"/>
      <c r="H92" s="35"/>
      <c r="I92" s="112"/>
      <c r="J92" s="35"/>
      <c r="K92" s="35"/>
      <c r="L92" s="38"/>
      <c r="M92" s="196"/>
      <c r="N92" s="60"/>
      <c r="O92" s="60"/>
      <c r="P92" s="60"/>
      <c r="Q92" s="60"/>
      <c r="R92" s="60"/>
      <c r="S92" s="60"/>
      <c r="T92" s="61"/>
      <c r="AT92" s="17" t="s">
        <v>140</v>
      </c>
      <c r="AU92" s="17" t="s">
        <v>81</v>
      </c>
    </row>
    <row r="93" spans="2:65" s="13" customFormat="1" ht="11.25">
      <c r="B93" s="212"/>
      <c r="C93" s="213"/>
      <c r="D93" s="194" t="s">
        <v>146</v>
      </c>
      <c r="E93" s="214" t="s">
        <v>19</v>
      </c>
      <c r="F93" s="215" t="s">
        <v>799</v>
      </c>
      <c r="G93" s="213"/>
      <c r="H93" s="214" t="s">
        <v>19</v>
      </c>
      <c r="I93" s="216"/>
      <c r="J93" s="213"/>
      <c r="K93" s="213"/>
      <c r="L93" s="217"/>
      <c r="M93" s="218"/>
      <c r="N93" s="219"/>
      <c r="O93" s="219"/>
      <c r="P93" s="219"/>
      <c r="Q93" s="219"/>
      <c r="R93" s="219"/>
      <c r="S93" s="219"/>
      <c r="T93" s="220"/>
      <c r="AT93" s="221" t="s">
        <v>146</v>
      </c>
      <c r="AU93" s="221" t="s">
        <v>81</v>
      </c>
      <c r="AV93" s="13" t="s">
        <v>79</v>
      </c>
      <c r="AW93" s="13" t="s">
        <v>33</v>
      </c>
      <c r="AX93" s="13" t="s">
        <v>72</v>
      </c>
      <c r="AY93" s="221" t="s">
        <v>131</v>
      </c>
    </row>
    <row r="94" spans="2:65" s="13" customFormat="1" ht="11.25">
      <c r="B94" s="212"/>
      <c r="C94" s="213"/>
      <c r="D94" s="194" t="s">
        <v>146</v>
      </c>
      <c r="E94" s="214" t="s">
        <v>19</v>
      </c>
      <c r="F94" s="215" t="s">
        <v>800</v>
      </c>
      <c r="G94" s="213"/>
      <c r="H94" s="214" t="s">
        <v>19</v>
      </c>
      <c r="I94" s="216"/>
      <c r="J94" s="213"/>
      <c r="K94" s="213"/>
      <c r="L94" s="217"/>
      <c r="M94" s="218"/>
      <c r="N94" s="219"/>
      <c r="O94" s="219"/>
      <c r="P94" s="219"/>
      <c r="Q94" s="219"/>
      <c r="R94" s="219"/>
      <c r="S94" s="219"/>
      <c r="T94" s="220"/>
      <c r="AT94" s="221" t="s">
        <v>146</v>
      </c>
      <c r="AU94" s="221" t="s">
        <v>81</v>
      </c>
      <c r="AV94" s="13" t="s">
        <v>79</v>
      </c>
      <c r="AW94" s="13" t="s">
        <v>33</v>
      </c>
      <c r="AX94" s="13" t="s">
        <v>72</v>
      </c>
      <c r="AY94" s="221" t="s">
        <v>131</v>
      </c>
    </row>
    <row r="95" spans="2:65" s="12" customFormat="1" ht="11.25">
      <c r="B95" s="198"/>
      <c r="C95" s="199"/>
      <c r="D95" s="194" t="s">
        <v>146</v>
      </c>
      <c r="E95" s="200" t="s">
        <v>19</v>
      </c>
      <c r="F95" s="201" t="s">
        <v>801</v>
      </c>
      <c r="G95" s="199"/>
      <c r="H95" s="202">
        <v>27.72</v>
      </c>
      <c r="I95" s="203"/>
      <c r="J95" s="199"/>
      <c r="K95" s="199"/>
      <c r="L95" s="204"/>
      <c r="M95" s="205"/>
      <c r="N95" s="206"/>
      <c r="O95" s="206"/>
      <c r="P95" s="206"/>
      <c r="Q95" s="206"/>
      <c r="R95" s="206"/>
      <c r="S95" s="206"/>
      <c r="T95" s="207"/>
      <c r="AT95" s="208" t="s">
        <v>146</v>
      </c>
      <c r="AU95" s="208" t="s">
        <v>81</v>
      </c>
      <c r="AV95" s="12" t="s">
        <v>81</v>
      </c>
      <c r="AW95" s="12" t="s">
        <v>33</v>
      </c>
      <c r="AX95" s="12" t="s">
        <v>72</v>
      </c>
      <c r="AY95" s="208" t="s">
        <v>131</v>
      </c>
    </row>
    <row r="96" spans="2:65" s="12" customFormat="1" ht="11.25">
      <c r="B96" s="198"/>
      <c r="C96" s="199"/>
      <c r="D96" s="194" t="s">
        <v>146</v>
      </c>
      <c r="E96" s="200" t="s">
        <v>19</v>
      </c>
      <c r="F96" s="201" t="s">
        <v>802</v>
      </c>
      <c r="G96" s="199"/>
      <c r="H96" s="202">
        <v>8.23</v>
      </c>
      <c r="I96" s="203"/>
      <c r="J96" s="199"/>
      <c r="K96" s="199"/>
      <c r="L96" s="204"/>
      <c r="M96" s="205"/>
      <c r="N96" s="206"/>
      <c r="O96" s="206"/>
      <c r="P96" s="206"/>
      <c r="Q96" s="206"/>
      <c r="R96" s="206"/>
      <c r="S96" s="206"/>
      <c r="T96" s="207"/>
      <c r="AT96" s="208" t="s">
        <v>146</v>
      </c>
      <c r="AU96" s="208" t="s">
        <v>81</v>
      </c>
      <c r="AV96" s="12" t="s">
        <v>81</v>
      </c>
      <c r="AW96" s="12" t="s">
        <v>33</v>
      </c>
      <c r="AX96" s="12" t="s">
        <v>72</v>
      </c>
      <c r="AY96" s="208" t="s">
        <v>131</v>
      </c>
    </row>
    <row r="97" spans="2:65" s="12" customFormat="1" ht="11.25">
      <c r="B97" s="198"/>
      <c r="C97" s="199"/>
      <c r="D97" s="194" t="s">
        <v>146</v>
      </c>
      <c r="E97" s="199"/>
      <c r="F97" s="201" t="s">
        <v>803</v>
      </c>
      <c r="G97" s="199"/>
      <c r="H97" s="202">
        <v>17.975000000000001</v>
      </c>
      <c r="I97" s="203"/>
      <c r="J97" s="199"/>
      <c r="K97" s="199"/>
      <c r="L97" s="204"/>
      <c r="M97" s="205"/>
      <c r="N97" s="206"/>
      <c r="O97" s="206"/>
      <c r="P97" s="206"/>
      <c r="Q97" s="206"/>
      <c r="R97" s="206"/>
      <c r="S97" s="206"/>
      <c r="T97" s="207"/>
      <c r="AT97" s="208" t="s">
        <v>146</v>
      </c>
      <c r="AU97" s="208" t="s">
        <v>81</v>
      </c>
      <c r="AV97" s="12" t="s">
        <v>81</v>
      </c>
      <c r="AW97" s="12" t="s">
        <v>4</v>
      </c>
      <c r="AX97" s="12" t="s">
        <v>79</v>
      </c>
      <c r="AY97" s="208" t="s">
        <v>131</v>
      </c>
    </row>
    <row r="98" spans="2:65" s="1" customFormat="1" ht="16.5" customHeight="1">
      <c r="B98" s="34"/>
      <c r="C98" s="182" t="s">
        <v>481</v>
      </c>
      <c r="D98" s="182" t="s">
        <v>133</v>
      </c>
      <c r="E98" s="183" t="s">
        <v>804</v>
      </c>
      <c r="F98" s="184" t="s">
        <v>805</v>
      </c>
      <c r="G98" s="185" t="s">
        <v>136</v>
      </c>
      <c r="H98" s="186">
        <v>5</v>
      </c>
      <c r="I98" s="187"/>
      <c r="J98" s="188">
        <f>ROUND(I98*H98,2)</f>
        <v>0</v>
      </c>
      <c r="K98" s="184" t="s">
        <v>137</v>
      </c>
      <c r="L98" s="38"/>
      <c r="M98" s="189" t="s">
        <v>19</v>
      </c>
      <c r="N98" s="190" t="s">
        <v>43</v>
      </c>
      <c r="O98" s="60"/>
      <c r="P98" s="191">
        <f>O98*H98</f>
        <v>0</v>
      </c>
      <c r="Q98" s="191">
        <v>0</v>
      </c>
      <c r="R98" s="191">
        <f>Q98*H98</f>
        <v>0</v>
      </c>
      <c r="S98" s="191">
        <v>0</v>
      </c>
      <c r="T98" s="192">
        <f>S98*H98</f>
        <v>0</v>
      </c>
      <c r="AR98" s="17" t="s">
        <v>138</v>
      </c>
      <c r="AT98" s="17" t="s">
        <v>133</v>
      </c>
      <c r="AU98" s="17" t="s">
        <v>81</v>
      </c>
      <c r="AY98" s="17" t="s">
        <v>131</v>
      </c>
      <c r="BE98" s="193">
        <f>IF(N98="základní",J98,0)</f>
        <v>0</v>
      </c>
      <c r="BF98" s="193">
        <f>IF(N98="snížená",J98,0)</f>
        <v>0</v>
      </c>
      <c r="BG98" s="193">
        <f>IF(N98="zákl. přenesená",J98,0)</f>
        <v>0</v>
      </c>
      <c r="BH98" s="193">
        <f>IF(N98="sníž. přenesená",J98,0)</f>
        <v>0</v>
      </c>
      <c r="BI98" s="193">
        <f>IF(N98="nulová",J98,0)</f>
        <v>0</v>
      </c>
      <c r="BJ98" s="17" t="s">
        <v>79</v>
      </c>
      <c r="BK98" s="193">
        <f>ROUND(I98*H98,2)</f>
        <v>0</v>
      </c>
      <c r="BL98" s="17" t="s">
        <v>138</v>
      </c>
      <c r="BM98" s="17" t="s">
        <v>806</v>
      </c>
    </row>
    <row r="99" spans="2:65" s="1" customFormat="1" ht="11.25">
      <c r="B99" s="34"/>
      <c r="C99" s="35"/>
      <c r="D99" s="194" t="s">
        <v>140</v>
      </c>
      <c r="E99" s="35"/>
      <c r="F99" s="195" t="s">
        <v>807</v>
      </c>
      <c r="G99" s="35"/>
      <c r="H99" s="35"/>
      <c r="I99" s="112"/>
      <c r="J99" s="35"/>
      <c r="K99" s="35"/>
      <c r="L99" s="38"/>
      <c r="M99" s="196"/>
      <c r="N99" s="60"/>
      <c r="O99" s="60"/>
      <c r="P99" s="60"/>
      <c r="Q99" s="60"/>
      <c r="R99" s="60"/>
      <c r="S99" s="60"/>
      <c r="T99" s="61"/>
      <c r="AT99" s="17" t="s">
        <v>140</v>
      </c>
      <c r="AU99" s="17" t="s">
        <v>81</v>
      </c>
    </row>
    <row r="100" spans="2:65" s="13" customFormat="1" ht="11.25">
      <c r="B100" s="212"/>
      <c r="C100" s="213"/>
      <c r="D100" s="194" t="s">
        <v>146</v>
      </c>
      <c r="E100" s="214" t="s">
        <v>19</v>
      </c>
      <c r="F100" s="215" t="s">
        <v>808</v>
      </c>
      <c r="G100" s="213"/>
      <c r="H100" s="214" t="s">
        <v>19</v>
      </c>
      <c r="I100" s="216"/>
      <c r="J100" s="213"/>
      <c r="K100" s="213"/>
      <c r="L100" s="217"/>
      <c r="M100" s="218"/>
      <c r="N100" s="219"/>
      <c r="O100" s="219"/>
      <c r="P100" s="219"/>
      <c r="Q100" s="219"/>
      <c r="R100" s="219"/>
      <c r="S100" s="219"/>
      <c r="T100" s="220"/>
      <c r="AT100" s="221" t="s">
        <v>146</v>
      </c>
      <c r="AU100" s="221" t="s">
        <v>81</v>
      </c>
      <c r="AV100" s="13" t="s">
        <v>79</v>
      </c>
      <c r="AW100" s="13" t="s">
        <v>33</v>
      </c>
      <c r="AX100" s="13" t="s">
        <v>72</v>
      </c>
      <c r="AY100" s="221" t="s">
        <v>131</v>
      </c>
    </row>
    <row r="101" spans="2:65" s="12" customFormat="1" ht="11.25">
      <c r="B101" s="198"/>
      <c r="C101" s="199"/>
      <c r="D101" s="194" t="s">
        <v>146</v>
      </c>
      <c r="E101" s="200" t="s">
        <v>19</v>
      </c>
      <c r="F101" s="201" t="s">
        <v>809</v>
      </c>
      <c r="G101" s="199"/>
      <c r="H101" s="202">
        <v>5</v>
      </c>
      <c r="I101" s="203"/>
      <c r="J101" s="199"/>
      <c r="K101" s="199"/>
      <c r="L101" s="204"/>
      <c r="M101" s="205"/>
      <c r="N101" s="206"/>
      <c r="O101" s="206"/>
      <c r="P101" s="206"/>
      <c r="Q101" s="206"/>
      <c r="R101" s="206"/>
      <c r="S101" s="206"/>
      <c r="T101" s="207"/>
      <c r="AT101" s="208" t="s">
        <v>146</v>
      </c>
      <c r="AU101" s="208" t="s">
        <v>81</v>
      </c>
      <c r="AV101" s="12" t="s">
        <v>81</v>
      </c>
      <c r="AW101" s="12" t="s">
        <v>33</v>
      </c>
      <c r="AX101" s="12" t="s">
        <v>72</v>
      </c>
      <c r="AY101" s="208" t="s">
        <v>131</v>
      </c>
    </row>
    <row r="102" spans="2:65" s="1" customFormat="1" ht="16.5" customHeight="1">
      <c r="B102" s="34"/>
      <c r="C102" s="182" t="s">
        <v>496</v>
      </c>
      <c r="D102" s="182" t="s">
        <v>133</v>
      </c>
      <c r="E102" s="183" t="s">
        <v>810</v>
      </c>
      <c r="F102" s="184" t="s">
        <v>811</v>
      </c>
      <c r="G102" s="185" t="s">
        <v>136</v>
      </c>
      <c r="H102" s="186">
        <v>2.5</v>
      </c>
      <c r="I102" s="187"/>
      <c r="J102" s="188">
        <f>ROUND(I102*H102,2)</f>
        <v>0</v>
      </c>
      <c r="K102" s="184" t="s">
        <v>137</v>
      </c>
      <c r="L102" s="38"/>
      <c r="M102" s="189" t="s">
        <v>19</v>
      </c>
      <c r="N102" s="190" t="s">
        <v>43</v>
      </c>
      <c r="O102" s="60"/>
      <c r="P102" s="191">
        <f>O102*H102</f>
        <v>0</v>
      </c>
      <c r="Q102" s="191">
        <v>0</v>
      </c>
      <c r="R102" s="191">
        <f>Q102*H102</f>
        <v>0</v>
      </c>
      <c r="S102" s="191">
        <v>0</v>
      </c>
      <c r="T102" s="192">
        <f>S102*H102</f>
        <v>0</v>
      </c>
      <c r="AR102" s="17" t="s">
        <v>138</v>
      </c>
      <c r="AT102" s="17" t="s">
        <v>133</v>
      </c>
      <c r="AU102" s="17" t="s">
        <v>81</v>
      </c>
      <c r="AY102" s="17" t="s">
        <v>131</v>
      </c>
      <c r="BE102" s="193">
        <f>IF(N102="základní",J102,0)</f>
        <v>0</v>
      </c>
      <c r="BF102" s="193">
        <f>IF(N102="snížená",J102,0)</f>
        <v>0</v>
      </c>
      <c r="BG102" s="193">
        <f>IF(N102="zákl. přenesená",J102,0)</f>
        <v>0</v>
      </c>
      <c r="BH102" s="193">
        <f>IF(N102="sníž. přenesená",J102,0)</f>
        <v>0</v>
      </c>
      <c r="BI102" s="193">
        <f>IF(N102="nulová",J102,0)</f>
        <v>0</v>
      </c>
      <c r="BJ102" s="17" t="s">
        <v>79</v>
      </c>
      <c r="BK102" s="193">
        <f>ROUND(I102*H102,2)</f>
        <v>0</v>
      </c>
      <c r="BL102" s="17" t="s">
        <v>138</v>
      </c>
      <c r="BM102" s="17" t="s">
        <v>812</v>
      </c>
    </row>
    <row r="103" spans="2:65" s="1" customFormat="1" ht="19.5">
      <c r="B103" s="34"/>
      <c r="C103" s="35"/>
      <c r="D103" s="194" t="s">
        <v>140</v>
      </c>
      <c r="E103" s="35"/>
      <c r="F103" s="195" t="s">
        <v>813</v>
      </c>
      <c r="G103" s="35"/>
      <c r="H103" s="35"/>
      <c r="I103" s="112"/>
      <c r="J103" s="35"/>
      <c r="K103" s="35"/>
      <c r="L103" s="38"/>
      <c r="M103" s="196"/>
      <c r="N103" s="60"/>
      <c r="O103" s="60"/>
      <c r="P103" s="60"/>
      <c r="Q103" s="60"/>
      <c r="R103" s="60"/>
      <c r="S103" s="60"/>
      <c r="T103" s="61"/>
      <c r="AT103" s="17" t="s">
        <v>140</v>
      </c>
      <c r="AU103" s="17" t="s">
        <v>81</v>
      </c>
    </row>
    <row r="104" spans="2:65" s="13" customFormat="1" ht="11.25">
      <c r="B104" s="212"/>
      <c r="C104" s="213"/>
      <c r="D104" s="194" t="s">
        <v>146</v>
      </c>
      <c r="E104" s="214" t="s">
        <v>19</v>
      </c>
      <c r="F104" s="215" t="s">
        <v>333</v>
      </c>
      <c r="G104" s="213"/>
      <c r="H104" s="214" t="s">
        <v>19</v>
      </c>
      <c r="I104" s="216"/>
      <c r="J104" s="213"/>
      <c r="K104" s="213"/>
      <c r="L104" s="217"/>
      <c r="M104" s="218"/>
      <c r="N104" s="219"/>
      <c r="O104" s="219"/>
      <c r="P104" s="219"/>
      <c r="Q104" s="219"/>
      <c r="R104" s="219"/>
      <c r="S104" s="219"/>
      <c r="T104" s="220"/>
      <c r="AT104" s="221" t="s">
        <v>146</v>
      </c>
      <c r="AU104" s="221" t="s">
        <v>81</v>
      </c>
      <c r="AV104" s="13" t="s">
        <v>79</v>
      </c>
      <c r="AW104" s="13" t="s">
        <v>33</v>
      </c>
      <c r="AX104" s="13" t="s">
        <v>72</v>
      </c>
      <c r="AY104" s="221" t="s">
        <v>131</v>
      </c>
    </row>
    <row r="105" spans="2:65" s="13" customFormat="1" ht="11.25">
      <c r="B105" s="212"/>
      <c r="C105" s="213"/>
      <c r="D105" s="194" t="s">
        <v>146</v>
      </c>
      <c r="E105" s="214" t="s">
        <v>19</v>
      </c>
      <c r="F105" s="215" t="s">
        <v>808</v>
      </c>
      <c r="G105" s="213"/>
      <c r="H105" s="214" t="s">
        <v>19</v>
      </c>
      <c r="I105" s="216"/>
      <c r="J105" s="213"/>
      <c r="K105" s="213"/>
      <c r="L105" s="217"/>
      <c r="M105" s="218"/>
      <c r="N105" s="219"/>
      <c r="O105" s="219"/>
      <c r="P105" s="219"/>
      <c r="Q105" s="219"/>
      <c r="R105" s="219"/>
      <c r="S105" s="219"/>
      <c r="T105" s="220"/>
      <c r="AT105" s="221" t="s">
        <v>146</v>
      </c>
      <c r="AU105" s="221" t="s">
        <v>81</v>
      </c>
      <c r="AV105" s="13" t="s">
        <v>79</v>
      </c>
      <c r="AW105" s="13" t="s">
        <v>33</v>
      </c>
      <c r="AX105" s="13" t="s">
        <v>72</v>
      </c>
      <c r="AY105" s="221" t="s">
        <v>131</v>
      </c>
    </row>
    <row r="106" spans="2:65" s="12" customFormat="1" ht="11.25">
      <c r="B106" s="198"/>
      <c r="C106" s="199"/>
      <c r="D106" s="194" t="s">
        <v>146</v>
      </c>
      <c r="E106" s="200" t="s">
        <v>19</v>
      </c>
      <c r="F106" s="201" t="s">
        <v>809</v>
      </c>
      <c r="G106" s="199"/>
      <c r="H106" s="202">
        <v>5</v>
      </c>
      <c r="I106" s="203"/>
      <c r="J106" s="199"/>
      <c r="K106" s="199"/>
      <c r="L106" s="204"/>
      <c r="M106" s="205"/>
      <c r="N106" s="206"/>
      <c r="O106" s="206"/>
      <c r="P106" s="206"/>
      <c r="Q106" s="206"/>
      <c r="R106" s="206"/>
      <c r="S106" s="206"/>
      <c r="T106" s="207"/>
      <c r="AT106" s="208" t="s">
        <v>146</v>
      </c>
      <c r="AU106" s="208" t="s">
        <v>81</v>
      </c>
      <c r="AV106" s="12" t="s">
        <v>81</v>
      </c>
      <c r="AW106" s="12" t="s">
        <v>33</v>
      </c>
      <c r="AX106" s="12" t="s">
        <v>72</v>
      </c>
      <c r="AY106" s="208" t="s">
        <v>131</v>
      </c>
    </row>
    <row r="107" spans="2:65" s="12" customFormat="1" ht="11.25">
      <c r="B107" s="198"/>
      <c r="C107" s="199"/>
      <c r="D107" s="194" t="s">
        <v>146</v>
      </c>
      <c r="E107" s="199"/>
      <c r="F107" s="201" t="s">
        <v>814</v>
      </c>
      <c r="G107" s="199"/>
      <c r="H107" s="202">
        <v>2.5</v>
      </c>
      <c r="I107" s="203"/>
      <c r="J107" s="199"/>
      <c r="K107" s="199"/>
      <c r="L107" s="204"/>
      <c r="M107" s="205"/>
      <c r="N107" s="206"/>
      <c r="O107" s="206"/>
      <c r="P107" s="206"/>
      <c r="Q107" s="206"/>
      <c r="R107" s="206"/>
      <c r="S107" s="206"/>
      <c r="T107" s="207"/>
      <c r="AT107" s="208" t="s">
        <v>146</v>
      </c>
      <c r="AU107" s="208" t="s">
        <v>81</v>
      </c>
      <c r="AV107" s="12" t="s">
        <v>81</v>
      </c>
      <c r="AW107" s="12" t="s">
        <v>4</v>
      </c>
      <c r="AX107" s="12" t="s">
        <v>79</v>
      </c>
      <c r="AY107" s="208" t="s">
        <v>131</v>
      </c>
    </row>
    <row r="108" spans="2:65" s="1" customFormat="1" ht="16.5" customHeight="1">
      <c r="B108" s="34"/>
      <c r="C108" s="182" t="s">
        <v>81</v>
      </c>
      <c r="D108" s="182" t="s">
        <v>133</v>
      </c>
      <c r="E108" s="183" t="s">
        <v>815</v>
      </c>
      <c r="F108" s="184" t="s">
        <v>816</v>
      </c>
      <c r="G108" s="185" t="s">
        <v>136</v>
      </c>
      <c r="H108" s="186">
        <v>35.950000000000003</v>
      </c>
      <c r="I108" s="187"/>
      <c r="J108" s="188">
        <f>ROUND(I108*H108,2)</f>
        <v>0</v>
      </c>
      <c r="K108" s="184" t="s">
        <v>137</v>
      </c>
      <c r="L108" s="38"/>
      <c r="M108" s="189" t="s">
        <v>19</v>
      </c>
      <c r="N108" s="190" t="s">
        <v>43</v>
      </c>
      <c r="O108" s="60"/>
      <c r="P108" s="191">
        <f>O108*H108</f>
        <v>0</v>
      </c>
      <c r="Q108" s="191">
        <v>0</v>
      </c>
      <c r="R108" s="191">
        <f>Q108*H108</f>
        <v>0</v>
      </c>
      <c r="S108" s="191">
        <v>0</v>
      </c>
      <c r="T108" s="192">
        <f>S108*H108</f>
        <v>0</v>
      </c>
      <c r="AR108" s="17" t="s">
        <v>138</v>
      </c>
      <c r="AT108" s="17" t="s">
        <v>133</v>
      </c>
      <c r="AU108" s="17" t="s">
        <v>81</v>
      </c>
      <c r="AY108" s="17" t="s">
        <v>131</v>
      </c>
      <c r="BE108" s="193">
        <f>IF(N108="základní",J108,0)</f>
        <v>0</v>
      </c>
      <c r="BF108" s="193">
        <f>IF(N108="snížená",J108,0)</f>
        <v>0</v>
      </c>
      <c r="BG108" s="193">
        <f>IF(N108="zákl. přenesená",J108,0)</f>
        <v>0</v>
      </c>
      <c r="BH108" s="193">
        <f>IF(N108="sníž. přenesená",J108,0)</f>
        <v>0</v>
      </c>
      <c r="BI108" s="193">
        <f>IF(N108="nulová",J108,0)</f>
        <v>0</v>
      </c>
      <c r="BJ108" s="17" t="s">
        <v>79</v>
      </c>
      <c r="BK108" s="193">
        <f>ROUND(I108*H108,2)</f>
        <v>0</v>
      </c>
      <c r="BL108" s="17" t="s">
        <v>138</v>
      </c>
      <c r="BM108" s="17" t="s">
        <v>817</v>
      </c>
    </row>
    <row r="109" spans="2:65" s="1" customFormat="1" ht="19.5">
      <c r="B109" s="34"/>
      <c r="C109" s="35"/>
      <c r="D109" s="194" t="s">
        <v>140</v>
      </c>
      <c r="E109" s="35"/>
      <c r="F109" s="195" t="s">
        <v>818</v>
      </c>
      <c r="G109" s="35"/>
      <c r="H109" s="35"/>
      <c r="I109" s="112"/>
      <c r="J109" s="35"/>
      <c r="K109" s="35"/>
      <c r="L109" s="38"/>
      <c r="M109" s="196"/>
      <c r="N109" s="60"/>
      <c r="O109" s="60"/>
      <c r="P109" s="60"/>
      <c r="Q109" s="60"/>
      <c r="R109" s="60"/>
      <c r="S109" s="60"/>
      <c r="T109" s="61"/>
      <c r="AT109" s="17" t="s">
        <v>140</v>
      </c>
      <c r="AU109" s="17" t="s">
        <v>81</v>
      </c>
    </row>
    <row r="110" spans="2:65" s="1" customFormat="1" ht="29.25">
      <c r="B110" s="34"/>
      <c r="C110" s="35"/>
      <c r="D110" s="194" t="s">
        <v>144</v>
      </c>
      <c r="E110" s="35"/>
      <c r="F110" s="197" t="s">
        <v>819</v>
      </c>
      <c r="G110" s="35"/>
      <c r="H110" s="35"/>
      <c r="I110" s="112"/>
      <c r="J110" s="35"/>
      <c r="K110" s="35"/>
      <c r="L110" s="38"/>
      <c r="M110" s="196"/>
      <c r="N110" s="60"/>
      <c r="O110" s="60"/>
      <c r="P110" s="60"/>
      <c r="Q110" s="60"/>
      <c r="R110" s="60"/>
      <c r="S110" s="60"/>
      <c r="T110" s="61"/>
      <c r="AT110" s="17" t="s">
        <v>144</v>
      </c>
      <c r="AU110" s="17" t="s">
        <v>81</v>
      </c>
    </row>
    <row r="111" spans="2:65" s="13" customFormat="1" ht="11.25">
      <c r="B111" s="212"/>
      <c r="C111" s="213"/>
      <c r="D111" s="194" t="s">
        <v>146</v>
      </c>
      <c r="E111" s="214" t="s">
        <v>19</v>
      </c>
      <c r="F111" s="215" t="s">
        <v>800</v>
      </c>
      <c r="G111" s="213"/>
      <c r="H111" s="214" t="s">
        <v>19</v>
      </c>
      <c r="I111" s="216"/>
      <c r="J111" s="213"/>
      <c r="K111" s="213"/>
      <c r="L111" s="217"/>
      <c r="M111" s="218"/>
      <c r="N111" s="219"/>
      <c r="O111" s="219"/>
      <c r="P111" s="219"/>
      <c r="Q111" s="219"/>
      <c r="R111" s="219"/>
      <c r="S111" s="219"/>
      <c r="T111" s="220"/>
      <c r="AT111" s="221" t="s">
        <v>146</v>
      </c>
      <c r="AU111" s="221" t="s">
        <v>81</v>
      </c>
      <c r="AV111" s="13" t="s">
        <v>79</v>
      </c>
      <c r="AW111" s="13" t="s">
        <v>33</v>
      </c>
      <c r="AX111" s="13" t="s">
        <v>72</v>
      </c>
      <c r="AY111" s="221" t="s">
        <v>131</v>
      </c>
    </row>
    <row r="112" spans="2:65" s="12" customFormat="1" ht="11.25">
      <c r="B112" s="198"/>
      <c r="C112" s="199"/>
      <c r="D112" s="194" t="s">
        <v>146</v>
      </c>
      <c r="E112" s="200" t="s">
        <v>19</v>
      </c>
      <c r="F112" s="201" t="s">
        <v>801</v>
      </c>
      <c r="G112" s="199"/>
      <c r="H112" s="202">
        <v>27.72</v>
      </c>
      <c r="I112" s="203"/>
      <c r="J112" s="199"/>
      <c r="K112" s="199"/>
      <c r="L112" s="204"/>
      <c r="M112" s="205"/>
      <c r="N112" s="206"/>
      <c r="O112" s="206"/>
      <c r="P112" s="206"/>
      <c r="Q112" s="206"/>
      <c r="R112" s="206"/>
      <c r="S112" s="206"/>
      <c r="T112" s="207"/>
      <c r="AT112" s="208" t="s">
        <v>146</v>
      </c>
      <c r="AU112" s="208" t="s">
        <v>81</v>
      </c>
      <c r="AV112" s="12" t="s">
        <v>81</v>
      </c>
      <c r="AW112" s="12" t="s">
        <v>33</v>
      </c>
      <c r="AX112" s="12" t="s">
        <v>72</v>
      </c>
      <c r="AY112" s="208" t="s">
        <v>131</v>
      </c>
    </row>
    <row r="113" spans="2:65" s="12" customFormat="1" ht="11.25">
      <c r="B113" s="198"/>
      <c r="C113" s="199"/>
      <c r="D113" s="194" t="s">
        <v>146</v>
      </c>
      <c r="E113" s="200" t="s">
        <v>19</v>
      </c>
      <c r="F113" s="201" t="s">
        <v>802</v>
      </c>
      <c r="G113" s="199"/>
      <c r="H113" s="202">
        <v>8.23</v>
      </c>
      <c r="I113" s="203"/>
      <c r="J113" s="199"/>
      <c r="K113" s="199"/>
      <c r="L113" s="204"/>
      <c r="M113" s="205"/>
      <c r="N113" s="206"/>
      <c r="O113" s="206"/>
      <c r="P113" s="206"/>
      <c r="Q113" s="206"/>
      <c r="R113" s="206"/>
      <c r="S113" s="206"/>
      <c r="T113" s="207"/>
      <c r="AT113" s="208" t="s">
        <v>146</v>
      </c>
      <c r="AU113" s="208" t="s">
        <v>81</v>
      </c>
      <c r="AV113" s="12" t="s">
        <v>81</v>
      </c>
      <c r="AW113" s="12" t="s">
        <v>33</v>
      </c>
      <c r="AX113" s="12" t="s">
        <v>72</v>
      </c>
      <c r="AY113" s="208" t="s">
        <v>131</v>
      </c>
    </row>
    <row r="114" spans="2:65" s="1" customFormat="1" ht="16.5" customHeight="1">
      <c r="B114" s="34"/>
      <c r="C114" s="182" t="s">
        <v>151</v>
      </c>
      <c r="D114" s="182" t="s">
        <v>133</v>
      </c>
      <c r="E114" s="183" t="s">
        <v>344</v>
      </c>
      <c r="F114" s="184" t="s">
        <v>345</v>
      </c>
      <c r="G114" s="185" t="s">
        <v>136</v>
      </c>
      <c r="H114" s="186">
        <v>28.76</v>
      </c>
      <c r="I114" s="187"/>
      <c r="J114" s="188">
        <f>ROUND(I114*H114,2)</f>
        <v>0</v>
      </c>
      <c r="K114" s="184" t="s">
        <v>137</v>
      </c>
      <c r="L114" s="38"/>
      <c r="M114" s="189" t="s">
        <v>19</v>
      </c>
      <c r="N114" s="190" t="s">
        <v>43</v>
      </c>
      <c r="O114" s="60"/>
      <c r="P114" s="191">
        <f>O114*H114</f>
        <v>0</v>
      </c>
      <c r="Q114" s="191">
        <v>0</v>
      </c>
      <c r="R114" s="191">
        <f>Q114*H114</f>
        <v>0</v>
      </c>
      <c r="S114" s="191">
        <v>0</v>
      </c>
      <c r="T114" s="192">
        <f>S114*H114</f>
        <v>0</v>
      </c>
      <c r="AR114" s="17" t="s">
        <v>138</v>
      </c>
      <c r="AT114" s="17" t="s">
        <v>133</v>
      </c>
      <c r="AU114" s="17" t="s">
        <v>81</v>
      </c>
      <c r="AY114" s="17" t="s">
        <v>131</v>
      </c>
      <c r="BE114" s="193">
        <f>IF(N114="základní",J114,0)</f>
        <v>0</v>
      </c>
      <c r="BF114" s="193">
        <f>IF(N114="snížená",J114,0)</f>
        <v>0</v>
      </c>
      <c r="BG114" s="193">
        <f>IF(N114="zákl. přenesená",J114,0)</f>
        <v>0</v>
      </c>
      <c r="BH114" s="193">
        <f>IF(N114="sníž. přenesená",J114,0)</f>
        <v>0</v>
      </c>
      <c r="BI114" s="193">
        <f>IF(N114="nulová",J114,0)</f>
        <v>0</v>
      </c>
      <c r="BJ114" s="17" t="s">
        <v>79</v>
      </c>
      <c r="BK114" s="193">
        <f>ROUND(I114*H114,2)</f>
        <v>0</v>
      </c>
      <c r="BL114" s="17" t="s">
        <v>138</v>
      </c>
      <c r="BM114" s="17" t="s">
        <v>820</v>
      </c>
    </row>
    <row r="115" spans="2:65" s="1" customFormat="1" ht="19.5">
      <c r="B115" s="34"/>
      <c r="C115" s="35"/>
      <c r="D115" s="194" t="s">
        <v>140</v>
      </c>
      <c r="E115" s="35"/>
      <c r="F115" s="195" t="s">
        <v>347</v>
      </c>
      <c r="G115" s="35"/>
      <c r="H115" s="35"/>
      <c r="I115" s="112"/>
      <c r="J115" s="35"/>
      <c r="K115" s="35"/>
      <c r="L115" s="38"/>
      <c r="M115" s="196"/>
      <c r="N115" s="60"/>
      <c r="O115" s="60"/>
      <c r="P115" s="60"/>
      <c r="Q115" s="60"/>
      <c r="R115" s="60"/>
      <c r="S115" s="60"/>
      <c r="T115" s="61"/>
      <c r="AT115" s="17" t="s">
        <v>140</v>
      </c>
      <c r="AU115" s="17" t="s">
        <v>81</v>
      </c>
    </row>
    <row r="116" spans="2:65" s="13" customFormat="1" ht="11.25">
      <c r="B116" s="212"/>
      <c r="C116" s="213"/>
      <c r="D116" s="194" t="s">
        <v>146</v>
      </c>
      <c r="E116" s="214" t="s">
        <v>19</v>
      </c>
      <c r="F116" s="215" t="s">
        <v>821</v>
      </c>
      <c r="G116" s="213"/>
      <c r="H116" s="214" t="s">
        <v>19</v>
      </c>
      <c r="I116" s="216"/>
      <c r="J116" s="213"/>
      <c r="K116" s="213"/>
      <c r="L116" s="217"/>
      <c r="M116" s="218"/>
      <c r="N116" s="219"/>
      <c r="O116" s="219"/>
      <c r="P116" s="219"/>
      <c r="Q116" s="219"/>
      <c r="R116" s="219"/>
      <c r="S116" s="219"/>
      <c r="T116" s="220"/>
      <c r="AT116" s="221" t="s">
        <v>146</v>
      </c>
      <c r="AU116" s="221" t="s">
        <v>81</v>
      </c>
      <c r="AV116" s="13" t="s">
        <v>79</v>
      </c>
      <c r="AW116" s="13" t="s">
        <v>33</v>
      </c>
      <c r="AX116" s="13" t="s">
        <v>72</v>
      </c>
      <c r="AY116" s="221" t="s">
        <v>131</v>
      </c>
    </row>
    <row r="117" spans="2:65" s="13" customFormat="1" ht="11.25">
      <c r="B117" s="212"/>
      <c r="C117" s="213"/>
      <c r="D117" s="194" t="s">
        <v>146</v>
      </c>
      <c r="E117" s="214" t="s">
        <v>19</v>
      </c>
      <c r="F117" s="215" t="s">
        <v>800</v>
      </c>
      <c r="G117" s="213"/>
      <c r="H117" s="214" t="s">
        <v>19</v>
      </c>
      <c r="I117" s="216"/>
      <c r="J117" s="213"/>
      <c r="K117" s="213"/>
      <c r="L117" s="217"/>
      <c r="M117" s="218"/>
      <c r="N117" s="219"/>
      <c r="O117" s="219"/>
      <c r="P117" s="219"/>
      <c r="Q117" s="219"/>
      <c r="R117" s="219"/>
      <c r="S117" s="219"/>
      <c r="T117" s="220"/>
      <c r="AT117" s="221" t="s">
        <v>146</v>
      </c>
      <c r="AU117" s="221" t="s">
        <v>81</v>
      </c>
      <c r="AV117" s="13" t="s">
        <v>79</v>
      </c>
      <c r="AW117" s="13" t="s">
        <v>33</v>
      </c>
      <c r="AX117" s="13" t="s">
        <v>72</v>
      </c>
      <c r="AY117" s="221" t="s">
        <v>131</v>
      </c>
    </row>
    <row r="118" spans="2:65" s="12" customFormat="1" ht="11.25">
      <c r="B118" s="198"/>
      <c r="C118" s="199"/>
      <c r="D118" s="194" t="s">
        <v>146</v>
      </c>
      <c r="E118" s="200" t="s">
        <v>19</v>
      </c>
      <c r="F118" s="201" t="s">
        <v>801</v>
      </c>
      <c r="G118" s="199"/>
      <c r="H118" s="202">
        <v>27.72</v>
      </c>
      <c r="I118" s="203"/>
      <c r="J118" s="199"/>
      <c r="K118" s="199"/>
      <c r="L118" s="204"/>
      <c r="M118" s="205"/>
      <c r="N118" s="206"/>
      <c r="O118" s="206"/>
      <c r="P118" s="206"/>
      <c r="Q118" s="206"/>
      <c r="R118" s="206"/>
      <c r="S118" s="206"/>
      <c r="T118" s="207"/>
      <c r="AT118" s="208" t="s">
        <v>146</v>
      </c>
      <c r="AU118" s="208" t="s">
        <v>81</v>
      </c>
      <c r="AV118" s="12" t="s">
        <v>81</v>
      </c>
      <c r="AW118" s="12" t="s">
        <v>33</v>
      </c>
      <c r="AX118" s="12" t="s">
        <v>72</v>
      </c>
      <c r="AY118" s="208" t="s">
        <v>131</v>
      </c>
    </row>
    <row r="119" spans="2:65" s="12" customFormat="1" ht="11.25">
      <c r="B119" s="198"/>
      <c r="C119" s="199"/>
      <c r="D119" s="194" t="s">
        <v>146</v>
      </c>
      <c r="E119" s="200" t="s">
        <v>19</v>
      </c>
      <c r="F119" s="201" t="s">
        <v>802</v>
      </c>
      <c r="G119" s="199"/>
      <c r="H119" s="202">
        <v>8.23</v>
      </c>
      <c r="I119" s="203"/>
      <c r="J119" s="199"/>
      <c r="K119" s="199"/>
      <c r="L119" s="204"/>
      <c r="M119" s="205"/>
      <c r="N119" s="206"/>
      <c r="O119" s="206"/>
      <c r="P119" s="206"/>
      <c r="Q119" s="206"/>
      <c r="R119" s="206"/>
      <c r="S119" s="206"/>
      <c r="T119" s="207"/>
      <c r="AT119" s="208" t="s">
        <v>146</v>
      </c>
      <c r="AU119" s="208" t="s">
        <v>81</v>
      </c>
      <c r="AV119" s="12" t="s">
        <v>81</v>
      </c>
      <c r="AW119" s="12" t="s">
        <v>33</v>
      </c>
      <c r="AX119" s="12" t="s">
        <v>72</v>
      </c>
      <c r="AY119" s="208" t="s">
        <v>131</v>
      </c>
    </row>
    <row r="120" spans="2:65" s="12" customFormat="1" ht="11.25">
      <c r="B120" s="198"/>
      <c r="C120" s="199"/>
      <c r="D120" s="194" t="s">
        <v>146</v>
      </c>
      <c r="E120" s="199"/>
      <c r="F120" s="201" t="s">
        <v>822</v>
      </c>
      <c r="G120" s="199"/>
      <c r="H120" s="202">
        <v>28.76</v>
      </c>
      <c r="I120" s="203"/>
      <c r="J120" s="199"/>
      <c r="K120" s="199"/>
      <c r="L120" s="204"/>
      <c r="M120" s="205"/>
      <c r="N120" s="206"/>
      <c r="O120" s="206"/>
      <c r="P120" s="206"/>
      <c r="Q120" s="206"/>
      <c r="R120" s="206"/>
      <c r="S120" s="206"/>
      <c r="T120" s="207"/>
      <c r="AT120" s="208" t="s">
        <v>146</v>
      </c>
      <c r="AU120" s="208" t="s">
        <v>81</v>
      </c>
      <c r="AV120" s="12" t="s">
        <v>81</v>
      </c>
      <c r="AW120" s="12" t="s">
        <v>4</v>
      </c>
      <c r="AX120" s="12" t="s">
        <v>79</v>
      </c>
      <c r="AY120" s="208" t="s">
        <v>131</v>
      </c>
    </row>
    <row r="121" spans="2:65" s="1" customFormat="1" ht="16.5" customHeight="1">
      <c r="B121" s="34"/>
      <c r="C121" s="182" t="s">
        <v>138</v>
      </c>
      <c r="D121" s="182" t="s">
        <v>133</v>
      </c>
      <c r="E121" s="183" t="s">
        <v>823</v>
      </c>
      <c r="F121" s="184" t="s">
        <v>824</v>
      </c>
      <c r="G121" s="185" t="s">
        <v>164</v>
      </c>
      <c r="H121" s="186">
        <v>46.2</v>
      </c>
      <c r="I121" s="187"/>
      <c r="J121" s="188">
        <f>ROUND(I121*H121,2)</f>
        <v>0</v>
      </c>
      <c r="K121" s="184" t="s">
        <v>137</v>
      </c>
      <c r="L121" s="38"/>
      <c r="M121" s="189" t="s">
        <v>19</v>
      </c>
      <c r="N121" s="190" t="s">
        <v>43</v>
      </c>
      <c r="O121" s="60"/>
      <c r="P121" s="191">
        <f>O121*H121</f>
        <v>0</v>
      </c>
      <c r="Q121" s="191">
        <v>8.4000000000000003E-4</v>
      </c>
      <c r="R121" s="191">
        <f>Q121*H121</f>
        <v>3.8808000000000002E-2</v>
      </c>
      <c r="S121" s="191">
        <v>0</v>
      </c>
      <c r="T121" s="192">
        <f>S121*H121</f>
        <v>0</v>
      </c>
      <c r="AR121" s="17" t="s">
        <v>138</v>
      </c>
      <c r="AT121" s="17" t="s">
        <v>133</v>
      </c>
      <c r="AU121" s="17" t="s">
        <v>81</v>
      </c>
      <c r="AY121" s="17" t="s">
        <v>131</v>
      </c>
      <c r="BE121" s="193">
        <f>IF(N121="základní",J121,0)</f>
        <v>0</v>
      </c>
      <c r="BF121" s="193">
        <f>IF(N121="snížená",J121,0)</f>
        <v>0</v>
      </c>
      <c r="BG121" s="193">
        <f>IF(N121="zákl. přenesená",J121,0)</f>
        <v>0</v>
      </c>
      <c r="BH121" s="193">
        <f>IF(N121="sníž. přenesená",J121,0)</f>
        <v>0</v>
      </c>
      <c r="BI121" s="193">
        <f>IF(N121="nulová",J121,0)</f>
        <v>0</v>
      </c>
      <c r="BJ121" s="17" t="s">
        <v>79</v>
      </c>
      <c r="BK121" s="193">
        <f>ROUND(I121*H121,2)</f>
        <v>0</v>
      </c>
      <c r="BL121" s="17" t="s">
        <v>138</v>
      </c>
      <c r="BM121" s="17" t="s">
        <v>825</v>
      </c>
    </row>
    <row r="122" spans="2:65" s="1" customFormat="1" ht="11.25">
      <c r="B122" s="34"/>
      <c r="C122" s="35"/>
      <c r="D122" s="194" t="s">
        <v>140</v>
      </c>
      <c r="E122" s="35"/>
      <c r="F122" s="195" t="s">
        <v>826</v>
      </c>
      <c r="G122" s="35"/>
      <c r="H122" s="35"/>
      <c r="I122" s="112"/>
      <c r="J122" s="35"/>
      <c r="K122" s="35"/>
      <c r="L122" s="38"/>
      <c r="M122" s="196"/>
      <c r="N122" s="60"/>
      <c r="O122" s="60"/>
      <c r="P122" s="60"/>
      <c r="Q122" s="60"/>
      <c r="R122" s="60"/>
      <c r="S122" s="60"/>
      <c r="T122" s="61"/>
      <c r="AT122" s="17" t="s">
        <v>140</v>
      </c>
      <c r="AU122" s="17" t="s">
        <v>81</v>
      </c>
    </row>
    <row r="123" spans="2:65" s="12" customFormat="1" ht="11.25">
      <c r="B123" s="198"/>
      <c r="C123" s="199"/>
      <c r="D123" s="194" t="s">
        <v>146</v>
      </c>
      <c r="E123" s="200" t="s">
        <v>19</v>
      </c>
      <c r="F123" s="201" t="s">
        <v>827</v>
      </c>
      <c r="G123" s="199"/>
      <c r="H123" s="202">
        <v>46.2</v>
      </c>
      <c r="I123" s="203"/>
      <c r="J123" s="199"/>
      <c r="K123" s="199"/>
      <c r="L123" s="204"/>
      <c r="M123" s="205"/>
      <c r="N123" s="206"/>
      <c r="O123" s="206"/>
      <c r="P123" s="206"/>
      <c r="Q123" s="206"/>
      <c r="R123" s="206"/>
      <c r="S123" s="206"/>
      <c r="T123" s="207"/>
      <c r="AT123" s="208" t="s">
        <v>146</v>
      </c>
      <c r="AU123" s="208" t="s">
        <v>81</v>
      </c>
      <c r="AV123" s="12" t="s">
        <v>81</v>
      </c>
      <c r="AW123" s="12" t="s">
        <v>33</v>
      </c>
      <c r="AX123" s="12" t="s">
        <v>72</v>
      </c>
      <c r="AY123" s="208" t="s">
        <v>131</v>
      </c>
    </row>
    <row r="124" spans="2:65" s="1" customFormat="1" ht="16.5" customHeight="1">
      <c r="B124" s="34"/>
      <c r="C124" s="182" t="s">
        <v>175</v>
      </c>
      <c r="D124" s="182" t="s">
        <v>133</v>
      </c>
      <c r="E124" s="183" t="s">
        <v>828</v>
      </c>
      <c r="F124" s="184" t="s">
        <v>829</v>
      </c>
      <c r="G124" s="185" t="s">
        <v>164</v>
      </c>
      <c r="H124" s="186">
        <v>46.2</v>
      </c>
      <c r="I124" s="187"/>
      <c r="J124" s="188">
        <f>ROUND(I124*H124,2)</f>
        <v>0</v>
      </c>
      <c r="K124" s="184" t="s">
        <v>137</v>
      </c>
      <c r="L124" s="38"/>
      <c r="M124" s="189" t="s">
        <v>19</v>
      </c>
      <c r="N124" s="190" t="s">
        <v>43</v>
      </c>
      <c r="O124" s="60"/>
      <c r="P124" s="191">
        <f>O124*H124</f>
        <v>0</v>
      </c>
      <c r="Q124" s="191">
        <v>0</v>
      </c>
      <c r="R124" s="191">
        <f>Q124*H124</f>
        <v>0</v>
      </c>
      <c r="S124" s="191">
        <v>0</v>
      </c>
      <c r="T124" s="192">
        <f>S124*H124</f>
        <v>0</v>
      </c>
      <c r="AR124" s="17" t="s">
        <v>138</v>
      </c>
      <c r="AT124" s="17" t="s">
        <v>133</v>
      </c>
      <c r="AU124" s="17" t="s">
        <v>81</v>
      </c>
      <c r="AY124" s="17" t="s">
        <v>131</v>
      </c>
      <c r="BE124" s="193">
        <f>IF(N124="základní",J124,0)</f>
        <v>0</v>
      </c>
      <c r="BF124" s="193">
        <f>IF(N124="snížená",J124,0)</f>
        <v>0</v>
      </c>
      <c r="BG124" s="193">
        <f>IF(N124="zákl. přenesená",J124,0)</f>
        <v>0</v>
      </c>
      <c r="BH124" s="193">
        <f>IF(N124="sníž. přenesená",J124,0)</f>
        <v>0</v>
      </c>
      <c r="BI124" s="193">
        <f>IF(N124="nulová",J124,0)</f>
        <v>0</v>
      </c>
      <c r="BJ124" s="17" t="s">
        <v>79</v>
      </c>
      <c r="BK124" s="193">
        <f>ROUND(I124*H124,2)</f>
        <v>0</v>
      </c>
      <c r="BL124" s="17" t="s">
        <v>138</v>
      </c>
      <c r="BM124" s="17" t="s">
        <v>830</v>
      </c>
    </row>
    <row r="125" spans="2:65" s="1" customFormat="1" ht="19.5">
      <c r="B125" s="34"/>
      <c r="C125" s="35"/>
      <c r="D125" s="194" t="s">
        <v>140</v>
      </c>
      <c r="E125" s="35"/>
      <c r="F125" s="195" t="s">
        <v>831</v>
      </c>
      <c r="G125" s="35"/>
      <c r="H125" s="35"/>
      <c r="I125" s="112"/>
      <c r="J125" s="35"/>
      <c r="K125" s="35"/>
      <c r="L125" s="38"/>
      <c r="M125" s="196"/>
      <c r="N125" s="60"/>
      <c r="O125" s="60"/>
      <c r="P125" s="60"/>
      <c r="Q125" s="60"/>
      <c r="R125" s="60"/>
      <c r="S125" s="60"/>
      <c r="T125" s="61"/>
      <c r="AT125" s="17" t="s">
        <v>140</v>
      </c>
      <c r="AU125" s="17" t="s">
        <v>81</v>
      </c>
    </row>
    <row r="126" spans="2:65" s="12" customFormat="1" ht="11.25">
      <c r="B126" s="198"/>
      <c r="C126" s="199"/>
      <c r="D126" s="194" t="s">
        <v>146</v>
      </c>
      <c r="E126" s="200" t="s">
        <v>19</v>
      </c>
      <c r="F126" s="201" t="s">
        <v>827</v>
      </c>
      <c r="G126" s="199"/>
      <c r="H126" s="202">
        <v>46.2</v>
      </c>
      <c r="I126" s="203"/>
      <c r="J126" s="199"/>
      <c r="K126" s="199"/>
      <c r="L126" s="204"/>
      <c r="M126" s="205"/>
      <c r="N126" s="206"/>
      <c r="O126" s="206"/>
      <c r="P126" s="206"/>
      <c r="Q126" s="206"/>
      <c r="R126" s="206"/>
      <c r="S126" s="206"/>
      <c r="T126" s="207"/>
      <c r="AT126" s="208" t="s">
        <v>146</v>
      </c>
      <c r="AU126" s="208" t="s">
        <v>81</v>
      </c>
      <c r="AV126" s="12" t="s">
        <v>81</v>
      </c>
      <c r="AW126" s="12" t="s">
        <v>33</v>
      </c>
      <c r="AX126" s="12" t="s">
        <v>72</v>
      </c>
      <c r="AY126" s="208" t="s">
        <v>131</v>
      </c>
    </row>
    <row r="127" spans="2:65" s="1" customFormat="1" ht="16.5" customHeight="1">
      <c r="B127" s="34"/>
      <c r="C127" s="182" t="s">
        <v>181</v>
      </c>
      <c r="D127" s="182" t="s">
        <v>133</v>
      </c>
      <c r="E127" s="183" t="s">
        <v>832</v>
      </c>
      <c r="F127" s="184" t="s">
        <v>833</v>
      </c>
      <c r="G127" s="185" t="s">
        <v>136</v>
      </c>
      <c r="H127" s="186">
        <v>40.950000000000003</v>
      </c>
      <c r="I127" s="187"/>
      <c r="J127" s="188">
        <f>ROUND(I127*H127,2)</f>
        <v>0</v>
      </c>
      <c r="K127" s="184" t="s">
        <v>137</v>
      </c>
      <c r="L127" s="38"/>
      <c r="M127" s="189" t="s">
        <v>19</v>
      </c>
      <c r="N127" s="190" t="s">
        <v>43</v>
      </c>
      <c r="O127" s="60"/>
      <c r="P127" s="191">
        <f>O127*H127</f>
        <v>0</v>
      </c>
      <c r="Q127" s="191">
        <v>0</v>
      </c>
      <c r="R127" s="191">
        <f>Q127*H127</f>
        <v>0</v>
      </c>
      <c r="S127" s="191">
        <v>0</v>
      </c>
      <c r="T127" s="192">
        <f>S127*H127</f>
        <v>0</v>
      </c>
      <c r="AR127" s="17" t="s">
        <v>138</v>
      </c>
      <c r="AT127" s="17" t="s">
        <v>133</v>
      </c>
      <c r="AU127" s="17" t="s">
        <v>81</v>
      </c>
      <c r="AY127" s="17" t="s">
        <v>131</v>
      </c>
      <c r="BE127" s="193">
        <f>IF(N127="základní",J127,0)</f>
        <v>0</v>
      </c>
      <c r="BF127" s="193">
        <f>IF(N127="snížená",J127,0)</f>
        <v>0</v>
      </c>
      <c r="BG127" s="193">
        <f>IF(N127="zákl. přenesená",J127,0)</f>
        <v>0</v>
      </c>
      <c r="BH127" s="193">
        <f>IF(N127="sníž. přenesená",J127,0)</f>
        <v>0</v>
      </c>
      <c r="BI127" s="193">
        <f>IF(N127="nulová",J127,0)</f>
        <v>0</v>
      </c>
      <c r="BJ127" s="17" t="s">
        <v>79</v>
      </c>
      <c r="BK127" s="193">
        <f>ROUND(I127*H127,2)</f>
        <v>0</v>
      </c>
      <c r="BL127" s="17" t="s">
        <v>138</v>
      </c>
      <c r="BM127" s="17" t="s">
        <v>834</v>
      </c>
    </row>
    <row r="128" spans="2:65" s="1" customFormat="1" ht="19.5">
      <c r="B128" s="34"/>
      <c r="C128" s="35"/>
      <c r="D128" s="194" t="s">
        <v>140</v>
      </c>
      <c r="E128" s="35"/>
      <c r="F128" s="195" t="s">
        <v>835</v>
      </c>
      <c r="G128" s="35"/>
      <c r="H128" s="35"/>
      <c r="I128" s="112"/>
      <c r="J128" s="35"/>
      <c r="K128" s="35"/>
      <c r="L128" s="38"/>
      <c r="M128" s="196"/>
      <c r="N128" s="60"/>
      <c r="O128" s="60"/>
      <c r="P128" s="60"/>
      <c r="Q128" s="60"/>
      <c r="R128" s="60"/>
      <c r="S128" s="60"/>
      <c r="T128" s="61"/>
      <c r="AT128" s="17" t="s">
        <v>140</v>
      </c>
      <c r="AU128" s="17" t="s">
        <v>81</v>
      </c>
    </row>
    <row r="129" spans="2:65" s="13" customFormat="1" ht="11.25">
      <c r="B129" s="212"/>
      <c r="C129" s="213"/>
      <c r="D129" s="194" t="s">
        <v>146</v>
      </c>
      <c r="E129" s="214" t="s">
        <v>19</v>
      </c>
      <c r="F129" s="215" t="s">
        <v>800</v>
      </c>
      <c r="G129" s="213"/>
      <c r="H129" s="214" t="s">
        <v>19</v>
      </c>
      <c r="I129" s="216"/>
      <c r="J129" s="213"/>
      <c r="K129" s="213"/>
      <c r="L129" s="217"/>
      <c r="M129" s="218"/>
      <c r="N129" s="219"/>
      <c r="O129" s="219"/>
      <c r="P129" s="219"/>
      <c r="Q129" s="219"/>
      <c r="R129" s="219"/>
      <c r="S129" s="219"/>
      <c r="T129" s="220"/>
      <c r="AT129" s="221" t="s">
        <v>146</v>
      </c>
      <c r="AU129" s="221" t="s">
        <v>81</v>
      </c>
      <c r="AV129" s="13" t="s">
        <v>79</v>
      </c>
      <c r="AW129" s="13" t="s">
        <v>33</v>
      </c>
      <c r="AX129" s="13" t="s">
        <v>72</v>
      </c>
      <c r="AY129" s="221" t="s">
        <v>131</v>
      </c>
    </row>
    <row r="130" spans="2:65" s="12" customFormat="1" ht="11.25">
      <c r="B130" s="198"/>
      <c r="C130" s="199"/>
      <c r="D130" s="194" t="s">
        <v>146</v>
      </c>
      <c r="E130" s="200" t="s">
        <v>19</v>
      </c>
      <c r="F130" s="201" t="s">
        <v>801</v>
      </c>
      <c r="G130" s="199"/>
      <c r="H130" s="202">
        <v>27.72</v>
      </c>
      <c r="I130" s="203"/>
      <c r="J130" s="199"/>
      <c r="K130" s="199"/>
      <c r="L130" s="204"/>
      <c r="M130" s="205"/>
      <c r="N130" s="206"/>
      <c r="O130" s="206"/>
      <c r="P130" s="206"/>
      <c r="Q130" s="206"/>
      <c r="R130" s="206"/>
      <c r="S130" s="206"/>
      <c r="T130" s="207"/>
      <c r="AT130" s="208" t="s">
        <v>146</v>
      </c>
      <c r="AU130" s="208" t="s">
        <v>81</v>
      </c>
      <c r="AV130" s="12" t="s">
        <v>81</v>
      </c>
      <c r="AW130" s="12" t="s">
        <v>33</v>
      </c>
      <c r="AX130" s="12" t="s">
        <v>72</v>
      </c>
      <c r="AY130" s="208" t="s">
        <v>131</v>
      </c>
    </row>
    <row r="131" spans="2:65" s="12" customFormat="1" ht="11.25">
      <c r="B131" s="198"/>
      <c r="C131" s="199"/>
      <c r="D131" s="194" t="s">
        <v>146</v>
      </c>
      <c r="E131" s="200" t="s">
        <v>19</v>
      </c>
      <c r="F131" s="201" t="s">
        <v>802</v>
      </c>
      <c r="G131" s="199"/>
      <c r="H131" s="202">
        <v>8.23</v>
      </c>
      <c r="I131" s="203"/>
      <c r="J131" s="199"/>
      <c r="K131" s="199"/>
      <c r="L131" s="204"/>
      <c r="M131" s="205"/>
      <c r="N131" s="206"/>
      <c r="O131" s="206"/>
      <c r="P131" s="206"/>
      <c r="Q131" s="206"/>
      <c r="R131" s="206"/>
      <c r="S131" s="206"/>
      <c r="T131" s="207"/>
      <c r="AT131" s="208" t="s">
        <v>146</v>
      </c>
      <c r="AU131" s="208" t="s">
        <v>81</v>
      </c>
      <c r="AV131" s="12" t="s">
        <v>81</v>
      </c>
      <c r="AW131" s="12" t="s">
        <v>33</v>
      </c>
      <c r="AX131" s="12" t="s">
        <v>72</v>
      </c>
      <c r="AY131" s="208" t="s">
        <v>131</v>
      </c>
    </row>
    <row r="132" spans="2:65" s="13" customFormat="1" ht="11.25">
      <c r="B132" s="212"/>
      <c r="C132" s="213"/>
      <c r="D132" s="194" t="s">
        <v>146</v>
      </c>
      <c r="E132" s="214" t="s">
        <v>19</v>
      </c>
      <c r="F132" s="215" t="s">
        <v>808</v>
      </c>
      <c r="G132" s="213"/>
      <c r="H132" s="214" t="s">
        <v>19</v>
      </c>
      <c r="I132" s="216"/>
      <c r="J132" s="213"/>
      <c r="K132" s="213"/>
      <c r="L132" s="217"/>
      <c r="M132" s="218"/>
      <c r="N132" s="219"/>
      <c r="O132" s="219"/>
      <c r="P132" s="219"/>
      <c r="Q132" s="219"/>
      <c r="R132" s="219"/>
      <c r="S132" s="219"/>
      <c r="T132" s="220"/>
      <c r="AT132" s="221" t="s">
        <v>146</v>
      </c>
      <c r="AU132" s="221" t="s">
        <v>81</v>
      </c>
      <c r="AV132" s="13" t="s">
        <v>79</v>
      </c>
      <c r="AW132" s="13" t="s">
        <v>33</v>
      </c>
      <c r="AX132" s="13" t="s">
        <v>72</v>
      </c>
      <c r="AY132" s="221" t="s">
        <v>131</v>
      </c>
    </row>
    <row r="133" spans="2:65" s="12" customFormat="1" ht="11.25">
      <c r="B133" s="198"/>
      <c r="C133" s="199"/>
      <c r="D133" s="194" t="s">
        <v>146</v>
      </c>
      <c r="E133" s="200" t="s">
        <v>19</v>
      </c>
      <c r="F133" s="201" t="s">
        <v>809</v>
      </c>
      <c r="G133" s="199"/>
      <c r="H133" s="202">
        <v>5</v>
      </c>
      <c r="I133" s="203"/>
      <c r="J133" s="199"/>
      <c r="K133" s="199"/>
      <c r="L133" s="204"/>
      <c r="M133" s="205"/>
      <c r="N133" s="206"/>
      <c r="O133" s="206"/>
      <c r="P133" s="206"/>
      <c r="Q133" s="206"/>
      <c r="R133" s="206"/>
      <c r="S133" s="206"/>
      <c r="T133" s="207"/>
      <c r="AT133" s="208" t="s">
        <v>146</v>
      </c>
      <c r="AU133" s="208" t="s">
        <v>81</v>
      </c>
      <c r="AV133" s="12" t="s">
        <v>81</v>
      </c>
      <c r="AW133" s="12" t="s">
        <v>33</v>
      </c>
      <c r="AX133" s="12" t="s">
        <v>72</v>
      </c>
      <c r="AY133" s="208" t="s">
        <v>131</v>
      </c>
    </row>
    <row r="134" spans="2:65" s="1" customFormat="1" ht="16.5" customHeight="1">
      <c r="B134" s="34"/>
      <c r="C134" s="182" t="s">
        <v>550</v>
      </c>
      <c r="D134" s="182" t="s">
        <v>133</v>
      </c>
      <c r="E134" s="183" t="s">
        <v>836</v>
      </c>
      <c r="F134" s="184" t="s">
        <v>837</v>
      </c>
      <c r="G134" s="185" t="s">
        <v>136</v>
      </c>
      <c r="H134" s="186">
        <v>5</v>
      </c>
      <c r="I134" s="187"/>
      <c r="J134" s="188">
        <f>ROUND(I134*H134,2)</f>
        <v>0</v>
      </c>
      <c r="K134" s="184" t="s">
        <v>137</v>
      </c>
      <c r="L134" s="38"/>
      <c r="M134" s="189" t="s">
        <v>19</v>
      </c>
      <c r="N134" s="190" t="s">
        <v>43</v>
      </c>
      <c r="O134" s="60"/>
      <c r="P134" s="191">
        <f>O134*H134</f>
        <v>0</v>
      </c>
      <c r="Q134" s="191">
        <v>0</v>
      </c>
      <c r="R134" s="191">
        <f>Q134*H134</f>
        <v>0</v>
      </c>
      <c r="S134" s="191">
        <v>0</v>
      </c>
      <c r="T134" s="192">
        <f>S134*H134</f>
        <v>0</v>
      </c>
      <c r="AR134" s="17" t="s">
        <v>138</v>
      </c>
      <c r="AT134" s="17" t="s">
        <v>133</v>
      </c>
      <c r="AU134" s="17" t="s">
        <v>81</v>
      </c>
      <c r="AY134" s="17" t="s">
        <v>131</v>
      </c>
      <c r="BE134" s="193">
        <f>IF(N134="základní",J134,0)</f>
        <v>0</v>
      </c>
      <c r="BF134" s="193">
        <f>IF(N134="snížená",J134,0)</f>
        <v>0</v>
      </c>
      <c r="BG134" s="193">
        <f>IF(N134="zákl. přenesená",J134,0)</f>
        <v>0</v>
      </c>
      <c r="BH134" s="193">
        <f>IF(N134="sníž. přenesená",J134,0)</f>
        <v>0</v>
      </c>
      <c r="BI134" s="193">
        <f>IF(N134="nulová",J134,0)</f>
        <v>0</v>
      </c>
      <c r="BJ134" s="17" t="s">
        <v>79</v>
      </c>
      <c r="BK134" s="193">
        <f>ROUND(I134*H134,2)</f>
        <v>0</v>
      </c>
      <c r="BL134" s="17" t="s">
        <v>138</v>
      </c>
      <c r="BM134" s="17" t="s">
        <v>838</v>
      </c>
    </row>
    <row r="135" spans="2:65" s="1" customFormat="1" ht="19.5">
      <c r="B135" s="34"/>
      <c r="C135" s="35"/>
      <c r="D135" s="194" t="s">
        <v>140</v>
      </c>
      <c r="E135" s="35"/>
      <c r="F135" s="195" t="s">
        <v>839</v>
      </c>
      <c r="G135" s="35"/>
      <c r="H135" s="35"/>
      <c r="I135" s="112"/>
      <c r="J135" s="35"/>
      <c r="K135" s="35"/>
      <c r="L135" s="38"/>
      <c r="M135" s="196"/>
      <c r="N135" s="60"/>
      <c r="O135" s="60"/>
      <c r="P135" s="60"/>
      <c r="Q135" s="60"/>
      <c r="R135" s="60"/>
      <c r="S135" s="60"/>
      <c r="T135" s="61"/>
      <c r="AT135" s="17" t="s">
        <v>140</v>
      </c>
      <c r="AU135" s="17" t="s">
        <v>81</v>
      </c>
    </row>
    <row r="136" spans="2:65" s="1" customFormat="1" ht="19.5">
      <c r="B136" s="34"/>
      <c r="C136" s="35"/>
      <c r="D136" s="194" t="s">
        <v>144</v>
      </c>
      <c r="E136" s="35"/>
      <c r="F136" s="197" t="s">
        <v>840</v>
      </c>
      <c r="G136" s="35"/>
      <c r="H136" s="35"/>
      <c r="I136" s="112"/>
      <c r="J136" s="35"/>
      <c r="K136" s="35"/>
      <c r="L136" s="38"/>
      <c r="M136" s="196"/>
      <c r="N136" s="60"/>
      <c r="O136" s="60"/>
      <c r="P136" s="60"/>
      <c r="Q136" s="60"/>
      <c r="R136" s="60"/>
      <c r="S136" s="60"/>
      <c r="T136" s="61"/>
      <c r="AT136" s="17" t="s">
        <v>144</v>
      </c>
      <c r="AU136" s="17" t="s">
        <v>81</v>
      </c>
    </row>
    <row r="137" spans="2:65" s="13" customFormat="1" ht="11.25">
      <c r="B137" s="212"/>
      <c r="C137" s="213"/>
      <c r="D137" s="194" t="s">
        <v>146</v>
      </c>
      <c r="E137" s="214" t="s">
        <v>19</v>
      </c>
      <c r="F137" s="215" t="s">
        <v>808</v>
      </c>
      <c r="G137" s="213"/>
      <c r="H137" s="214" t="s">
        <v>19</v>
      </c>
      <c r="I137" s="216"/>
      <c r="J137" s="213"/>
      <c r="K137" s="213"/>
      <c r="L137" s="217"/>
      <c r="M137" s="218"/>
      <c r="N137" s="219"/>
      <c r="O137" s="219"/>
      <c r="P137" s="219"/>
      <c r="Q137" s="219"/>
      <c r="R137" s="219"/>
      <c r="S137" s="219"/>
      <c r="T137" s="220"/>
      <c r="AT137" s="221" t="s">
        <v>146</v>
      </c>
      <c r="AU137" s="221" t="s">
        <v>81</v>
      </c>
      <c r="AV137" s="13" t="s">
        <v>79</v>
      </c>
      <c r="AW137" s="13" t="s">
        <v>33</v>
      </c>
      <c r="AX137" s="13" t="s">
        <v>72</v>
      </c>
      <c r="AY137" s="221" t="s">
        <v>131</v>
      </c>
    </row>
    <row r="138" spans="2:65" s="12" customFormat="1" ht="11.25">
      <c r="B138" s="198"/>
      <c r="C138" s="199"/>
      <c r="D138" s="194" t="s">
        <v>146</v>
      </c>
      <c r="E138" s="200" t="s">
        <v>19</v>
      </c>
      <c r="F138" s="201" t="s">
        <v>809</v>
      </c>
      <c r="G138" s="199"/>
      <c r="H138" s="202">
        <v>5</v>
      </c>
      <c r="I138" s="203"/>
      <c r="J138" s="199"/>
      <c r="K138" s="199"/>
      <c r="L138" s="204"/>
      <c r="M138" s="205"/>
      <c r="N138" s="206"/>
      <c r="O138" s="206"/>
      <c r="P138" s="206"/>
      <c r="Q138" s="206"/>
      <c r="R138" s="206"/>
      <c r="S138" s="206"/>
      <c r="T138" s="207"/>
      <c r="AT138" s="208" t="s">
        <v>146</v>
      </c>
      <c r="AU138" s="208" t="s">
        <v>81</v>
      </c>
      <c r="AV138" s="12" t="s">
        <v>81</v>
      </c>
      <c r="AW138" s="12" t="s">
        <v>33</v>
      </c>
      <c r="AX138" s="12" t="s">
        <v>72</v>
      </c>
      <c r="AY138" s="208" t="s">
        <v>131</v>
      </c>
    </row>
    <row r="139" spans="2:65" s="1" customFormat="1" ht="16.5" customHeight="1">
      <c r="B139" s="34"/>
      <c r="C139" s="182" t="s">
        <v>841</v>
      </c>
      <c r="D139" s="182" t="s">
        <v>133</v>
      </c>
      <c r="E139" s="183" t="s">
        <v>842</v>
      </c>
      <c r="F139" s="184" t="s">
        <v>843</v>
      </c>
      <c r="G139" s="185" t="s">
        <v>136</v>
      </c>
      <c r="H139" s="186">
        <v>5</v>
      </c>
      <c r="I139" s="187"/>
      <c r="J139" s="188">
        <f>ROUND(I139*H139,2)</f>
        <v>0</v>
      </c>
      <c r="K139" s="184" t="s">
        <v>137</v>
      </c>
      <c r="L139" s="38"/>
      <c r="M139" s="189" t="s">
        <v>19</v>
      </c>
      <c r="N139" s="190" t="s">
        <v>43</v>
      </c>
      <c r="O139" s="60"/>
      <c r="P139" s="191">
        <f>O139*H139</f>
        <v>0</v>
      </c>
      <c r="Q139" s="191">
        <v>0</v>
      </c>
      <c r="R139" s="191">
        <f>Q139*H139</f>
        <v>0</v>
      </c>
      <c r="S139" s="191">
        <v>0</v>
      </c>
      <c r="T139" s="192">
        <f>S139*H139</f>
        <v>0</v>
      </c>
      <c r="AR139" s="17" t="s">
        <v>138</v>
      </c>
      <c r="AT139" s="17" t="s">
        <v>133</v>
      </c>
      <c r="AU139" s="17" t="s">
        <v>81</v>
      </c>
      <c r="AY139" s="17" t="s">
        <v>131</v>
      </c>
      <c r="BE139" s="193">
        <f>IF(N139="základní",J139,0)</f>
        <v>0</v>
      </c>
      <c r="BF139" s="193">
        <f>IF(N139="snížená",J139,0)</f>
        <v>0</v>
      </c>
      <c r="BG139" s="193">
        <f>IF(N139="zákl. přenesená",J139,0)</f>
        <v>0</v>
      </c>
      <c r="BH139" s="193">
        <f>IF(N139="sníž. přenesená",J139,0)</f>
        <v>0</v>
      </c>
      <c r="BI139" s="193">
        <f>IF(N139="nulová",J139,0)</f>
        <v>0</v>
      </c>
      <c r="BJ139" s="17" t="s">
        <v>79</v>
      </c>
      <c r="BK139" s="193">
        <f>ROUND(I139*H139,2)</f>
        <v>0</v>
      </c>
      <c r="BL139" s="17" t="s">
        <v>138</v>
      </c>
      <c r="BM139" s="17" t="s">
        <v>844</v>
      </c>
    </row>
    <row r="140" spans="2:65" s="1" customFormat="1" ht="19.5">
      <c r="B140" s="34"/>
      <c r="C140" s="35"/>
      <c r="D140" s="194" t="s">
        <v>140</v>
      </c>
      <c r="E140" s="35"/>
      <c r="F140" s="195" t="s">
        <v>845</v>
      </c>
      <c r="G140" s="35"/>
      <c r="H140" s="35"/>
      <c r="I140" s="112"/>
      <c r="J140" s="35"/>
      <c r="K140" s="35"/>
      <c r="L140" s="38"/>
      <c r="M140" s="196"/>
      <c r="N140" s="60"/>
      <c r="O140" s="60"/>
      <c r="P140" s="60"/>
      <c r="Q140" s="60"/>
      <c r="R140" s="60"/>
      <c r="S140" s="60"/>
      <c r="T140" s="61"/>
      <c r="AT140" s="17" t="s">
        <v>140</v>
      </c>
      <c r="AU140" s="17" t="s">
        <v>81</v>
      </c>
    </row>
    <row r="141" spans="2:65" s="1" customFormat="1" ht="29.25">
      <c r="B141" s="34"/>
      <c r="C141" s="35"/>
      <c r="D141" s="194" t="s">
        <v>144</v>
      </c>
      <c r="E141" s="35"/>
      <c r="F141" s="197" t="s">
        <v>846</v>
      </c>
      <c r="G141" s="35"/>
      <c r="H141" s="35"/>
      <c r="I141" s="112"/>
      <c r="J141" s="35"/>
      <c r="K141" s="35"/>
      <c r="L141" s="38"/>
      <c r="M141" s="196"/>
      <c r="N141" s="60"/>
      <c r="O141" s="60"/>
      <c r="P141" s="60"/>
      <c r="Q141" s="60"/>
      <c r="R141" s="60"/>
      <c r="S141" s="60"/>
      <c r="T141" s="61"/>
      <c r="AT141" s="17" t="s">
        <v>144</v>
      </c>
      <c r="AU141" s="17" t="s">
        <v>81</v>
      </c>
    </row>
    <row r="142" spans="2:65" s="13" customFormat="1" ht="11.25">
      <c r="B142" s="212"/>
      <c r="C142" s="213"/>
      <c r="D142" s="194" t="s">
        <v>146</v>
      </c>
      <c r="E142" s="214" t="s">
        <v>19</v>
      </c>
      <c r="F142" s="215" t="s">
        <v>808</v>
      </c>
      <c r="G142" s="213"/>
      <c r="H142" s="214" t="s">
        <v>19</v>
      </c>
      <c r="I142" s="216"/>
      <c r="J142" s="213"/>
      <c r="K142" s="213"/>
      <c r="L142" s="217"/>
      <c r="M142" s="218"/>
      <c r="N142" s="219"/>
      <c r="O142" s="219"/>
      <c r="P142" s="219"/>
      <c r="Q142" s="219"/>
      <c r="R142" s="219"/>
      <c r="S142" s="219"/>
      <c r="T142" s="220"/>
      <c r="AT142" s="221" t="s">
        <v>146</v>
      </c>
      <c r="AU142" s="221" t="s">
        <v>81</v>
      </c>
      <c r="AV142" s="13" t="s">
        <v>79</v>
      </c>
      <c r="AW142" s="13" t="s">
        <v>33</v>
      </c>
      <c r="AX142" s="13" t="s">
        <v>72</v>
      </c>
      <c r="AY142" s="221" t="s">
        <v>131</v>
      </c>
    </row>
    <row r="143" spans="2:65" s="12" customFormat="1" ht="11.25">
      <c r="B143" s="198"/>
      <c r="C143" s="199"/>
      <c r="D143" s="194" t="s">
        <v>146</v>
      </c>
      <c r="E143" s="200" t="s">
        <v>19</v>
      </c>
      <c r="F143" s="201" t="s">
        <v>847</v>
      </c>
      <c r="G143" s="199"/>
      <c r="H143" s="202">
        <v>5</v>
      </c>
      <c r="I143" s="203"/>
      <c r="J143" s="199"/>
      <c r="K143" s="199"/>
      <c r="L143" s="204"/>
      <c r="M143" s="205"/>
      <c r="N143" s="206"/>
      <c r="O143" s="206"/>
      <c r="P143" s="206"/>
      <c r="Q143" s="206"/>
      <c r="R143" s="206"/>
      <c r="S143" s="206"/>
      <c r="T143" s="207"/>
      <c r="AT143" s="208" t="s">
        <v>146</v>
      </c>
      <c r="AU143" s="208" t="s">
        <v>81</v>
      </c>
      <c r="AV143" s="12" t="s">
        <v>81</v>
      </c>
      <c r="AW143" s="12" t="s">
        <v>33</v>
      </c>
      <c r="AX143" s="12" t="s">
        <v>72</v>
      </c>
      <c r="AY143" s="208" t="s">
        <v>131</v>
      </c>
    </row>
    <row r="144" spans="2:65" s="1" customFormat="1" ht="16.5" customHeight="1">
      <c r="B144" s="34"/>
      <c r="C144" s="182" t="s">
        <v>187</v>
      </c>
      <c r="D144" s="182" t="s">
        <v>133</v>
      </c>
      <c r="E144" s="183" t="s">
        <v>148</v>
      </c>
      <c r="F144" s="184" t="s">
        <v>149</v>
      </c>
      <c r="G144" s="185" t="s">
        <v>136</v>
      </c>
      <c r="H144" s="186">
        <v>35.950000000000003</v>
      </c>
      <c r="I144" s="187"/>
      <c r="J144" s="188">
        <f>ROUND(I144*H144,2)</f>
        <v>0</v>
      </c>
      <c r="K144" s="184" t="s">
        <v>19</v>
      </c>
      <c r="L144" s="38"/>
      <c r="M144" s="189" t="s">
        <v>19</v>
      </c>
      <c r="N144" s="190" t="s">
        <v>43</v>
      </c>
      <c r="O144" s="60"/>
      <c r="P144" s="191">
        <f>O144*H144</f>
        <v>0</v>
      </c>
      <c r="Q144" s="191">
        <v>0</v>
      </c>
      <c r="R144" s="191">
        <f>Q144*H144</f>
        <v>0</v>
      </c>
      <c r="S144" s="191">
        <v>0</v>
      </c>
      <c r="T144" s="192">
        <f>S144*H144</f>
        <v>0</v>
      </c>
      <c r="AR144" s="17" t="s">
        <v>138</v>
      </c>
      <c r="AT144" s="17" t="s">
        <v>133</v>
      </c>
      <c r="AU144" s="17" t="s">
        <v>81</v>
      </c>
      <c r="AY144" s="17" t="s">
        <v>131</v>
      </c>
      <c r="BE144" s="193">
        <f>IF(N144="základní",J144,0)</f>
        <v>0</v>
      </c>
      <c r="BF144" s="193">
        <f>IF(N144="snížená",J144,0)</f>
        <v>0</v>
      </c>
      <c r="BG144" s="193">
        <f>IF(N144="zákl. přenesená",J144,0)</f>
        <v>0</v>
      </c>
      <c r="BH144" s="193">
        <f>IF(N144="sníž. přenesená",J144,0)</f>
        <v>0</v>
      </c>
      <c r="BI144" s="193">
        <f>IF(N144="nulová",J144,0)</f>
        <v>0</v>
      </c>
      <c r="BJ144" s="17" t="s">
        <v>79</v>
      </c>
      <c r="BK144" s="193">
        <f>ROUND(I144*H144,2)</f>
        <v>0</v>
      </c>
      <c r="BL144" s="17" t="s">
        <v>138</v>
      </c>
      <c r="BM144" s="17" t="s">
        <v>848</v>
      </c>
    </row>
    <row r="145" spans="2:65" s="1" customFormat="1" ht="11.25">
      <c r="B145" s="34"/>
      <c r="C145" s="35"/>
      <c r="D145" s="194" t="s">
        <v>140</v>
      </c>
      <c r="E145" s="35"/>
      <c r="F145" s="195" t="s">
        <v>149</v>
      </c>
      <c r="G145" s="35"/>
      <c r="H145" s="35"/>
      <c r="I145" s="112"/>
      <c r="J145" s="35"/>
      <c r="K145" s="35"/>
      <c r="L145" s="38"/>
      <c r="M145" s="196"/>
      <c r="N145" s="60"/>
      <c r="O145" s="60"/>
      <c r="P145" s="60"/>
      <c r="Q145" s="60"/>
      <c r="R145" s="60"/>
      <c r="S145" s="60"/>
      <c r="T145" s="61"/>
      <c r="AT145" s="17" t="s">
        <v>140</v>
      </c>
      <c r="AU145" s="17" t="s">
        <v>81</v>
      </c>
    </row>
    <row r="146" spans="2:65" s="13" customFormat="1" ht="11.25">
      <c r="B146" s="212"/>
      <c r="C146" s="213"/>
      <c r="D146" s="194" t="s">
        <v>146</v>
      </c>
      <c r="E146" s="214" t="s">
        <v>19</v>
      </c>
      <c r="F146" s="215" t="s">
        <v>800</v>
      </c>
      <c r="G146" s="213"/>
      <c r="H146" s="214" t="s">
        <v>19</v>
      </c>
      <c r="I146" s="216"/>
      <c r="J146" s="213"/>
      <c r="K146" s="213"/>
      <c r="L146" s="217"/>
      <c r="M146" s="218"/>
      <c r="N146" s="219"/>
      <c r="O146" s="219"/>
      <c r="P146" s="219"/>
      <c r="Q146" s="219"/>
      <c r="R146" s="219"/>
      <c r="S146" s="219"/>
      <c r="T146" s="220"/>
      <c r="AT146" s="221" t="s">
        <v>146</v>
      </c>
      <c r="AU146" s="221" t="s">
        <v>81</v>
      </c>
      <c r="AV146" s="13" t="s">
        <v>79</v>
      </c>
      <c r="AW146" s="13" t="s">
        <v>33</v>
      </c>
      <c r="AX146" s="13" t="s">
        <v>72</v>
      </c>
      <c r="AY146" s="221" t="s">
        <v>131</v>
      </c>
    </row>
    <row r="147" spans="2:65" s="12" customFormat="1" ht="11.25">
      <c r="B147" s="198"/>
      <c r="C147" s="199"/>
      <c r="D147" s="194" t="s">
        <v>146</v>
      </c>
      <c r="E147" s="200" t="s">
        <v>19</v>
      </c>
      <c r="F147" s="201" t="s">
        <v>801</v>
      </c>
      <c r="G147" s="199"/>
      <c r="H147" s="202">
        <v>27.72</v>
      </c>
      <c r="I147" s="203"/>
      <c r="J147" s="199"/>
      <c r="K147" s="199"/>
      <c r="L147" s="204"/>
      <c r="M147" s="205"/>
      <c r="N147" s="206"/>
      <c r="O147" s="206"/>
      <c r="P147" s="206"/>
      <c r="Q147" s="206"/>
      <c r="R147" s="206"/>
      <c r="S147" s="206"/>
      <c r="T147" s="207"/>
      <c r="AT147" s="208" t="s">
        <v>146</v>
      </c>
      <c r="AU147" s="208" t="s">
        <v>81</v>
      </c>
      <c r="AV147" s="12" t="s">
        <v>81</v>
      </c>
      <c r="AW147" s="12" t="s">
        <v>33</v>
      </c>
      <c r="AX147" s="12" t="s">
        <v>72</v>
      </c>
      <c r="AY147" s="208" t="s">
        <v>131</v>
      </c>
    </row>
    <row r="148" spans="2:65" s="12" customFormat="1" ht="11.25">
      <c r="B148" s="198"/>
      <c r="C148" s="199"/>
      <c r="D148" s="194" t="s">
        <v>146</v>
      </c>
      <c r="E148" s="200" t="s">
        <v>19</v>
      </c>
      <c r="F148" s="201" t="s">
        <v>802</v>
      </c>
      <c r="G148" s="199"/>
      <c r="H148" s="202">
        <v>8.23</v>
      </c>
      <c r="I148" s="203"/>
      <c r="J148" s="199"/>
      <c r="K148" s="199"/>
      <c r="L148" s="204"/>
      <c r="M148" s="205"/>
      <c r="N148" s="206"/>
      <c r="O148" s="206"/>
      <c r="P148" s="206"/>
      <c r="Q148" s="206"/>
      <c r="R148" s="206"/>
      <c r="S148" s="206"/>
      <c r="T148" s="207"/>
      <c r="AT148" s="208" t="s">
        <v>146</v>
      </c>
      <c r="AU148" s="208" t="s">
        <v>81</v>
      </c>
      <c r="AV148" s="12" t="s">
        <v>81</v>
      </c>
      <c r="AW148" s="12" t="s">
        <v>33</v>
      </c>
      <c r="AX148" s="12" t="s">
        <v>72</v>
      </c>
      <c r="AY148" s="208" t="s">
        <v>131</v>
      </c>
    </row>
    <row r="149" spans="2:65" s="1" customFormat="1" ht="16.5" customHeight="1">
      <c r="B149" s="34"/>
      <c r="C149" s="182" t="s">
        <v>193</v>
      </c>
      <c r="D149" s="182" t="s">
        <v>133</v>
      </c>
      <c r="E149" s="183" t="s">
        <v>849</v>
      </c>
      <c r="F149" s="184" t="s">
        <v>850</v>
      </c>
      <c r="G149" s="185" t="s">
        <v>136</v>
      </c>
      <c r="H149" s="186">
        <v>35.950000000000003</v>
      </c>
      <c r="I149" s="187"/>
      <c r="J149" s="188">
        <f>ROUND(I149*H149,2)</f>
        <v>0</v>
      </c>
      <c r="K149" s="184" t="s">
        <v>137</v>
      </c>
      <c r="L149" s="38"/>
      <c r="M149" s="189" t="s">
        <v>19</v>
      </c>
      <c r="N149" s="190" t="s">
        <v>43</v>
      </c>
      <c r="O149" s="60"/>
      <c r="P149" s="191">
        <f>O149*H149</f>
        <v>0</v>
      </c>
      <c r="Q149" s="191">
        <v>0</v>
      </c>
      <c r="R149" s="191">
        <f>Q149*H149</f>
        <v>0</v>
      </c>
      <c r="S149" s="191">
        <v>0</v>
      </c>
      <c r="T149" s="192">
        <f>S149*H149</f>
        <v>0</v>
      </c>
      <c r="AR149" s="17" t="s">
        <v>138</v>
      </c>
      <c r="AT149" s="17" t="s">
        <v>133</v>
      </c>
      <c r="AU149" s="17" t="s">
        <v>81</v>
      </c>
      <c r="AY149" s="17" t="s">
        <v>131</v>
      </c>
      <c r="BE149" s="193">
        <f>IF(N149="základní",J149,0)</f>
        <v>0</v>
      </c>
      <c r="BF149" s="193">
        <f>IF(N149="snížená",J149,0)</f>
        <v>0</v>
      </c>
      <c r="BG149" s="193">
        <f>IF(N149="zákl. přenesená",J149,0)</f>
        <v>0</v>
      </c>
      <c r="BH149" s="193">
        <f>IF(N149="sníž. přenesená",J149,0)</f>
        <v>0</v>
      </c>
      <c r="BI149" s="193">
        <f>IF(N149="nulová",J149,0)</f>
        <v>0</v>
      </c>
      <c r="BJ149" s="17" t="s">
        <v>79</v>
      </c>
      <c r="BK149" s="193">
        <f>ROUND(I149*H149,2)</f>
        <v>0</v>
      </c>
      <c r="BL149" s="17" t="s">
        <v>138</v>
      </c>
      <c r="BM149" s="17" t="s">
        <v>851</v>
      </c>
    </row>
    <row r="150" spans="2:65" s="1" customFormat="1" ht="11.25">
      <c r="B150" s="34"/>
      <c r="C150" s="35"/>
      <c r="D150" s="194" t="s">
        <v>140</v>
      </c>
      <c r="E150" s="35"/>
      <c r="F150" s="195" t="s">
        <v>850</v>
      </c>
      <c r="G150" s="35"/>
      <c r="H150" s="35"/>
      <c r="I150" s="112"/>
      <c r="J150" s="35"/>
      <c r="K150" s="35"/>
      <c r="L150" s="38"/>
      <c r="M150" s="196"/>
      <c r="N150" s="60"/>
      <c r="O150" s="60"/>
      <c r="P150" s="60"/>
      <c r="Q150" s="60"/>
      <c r="R150" s="60"/>
      <c r="S150" s="60"/>
      <c r="T150" s="61"/>
      <c r="AT150" s="17" t="s">
        <v>140</v>
      </c>
      <c r="AU150" s="17" t="s">
        <v>81</v>
      </c>
    </row>
    <row r="151" spans="2:65" s="13" customFormat="1" ht="11.25">
      <c r="B151" s="212"/>
      <c r="C151" s="213"/>
      <c r="D151" s="194" t="s">
        <v>146</v>
      </c>
      <c r="E151" s="214" t="s">
        <v>19</v>
      </c>
      <c r="F151" s="215" t="s">
        <v>800</v>
      </c>
      <c r="G151" s="213"/>
      <c r="H151" s="214" t="s">
        <v>19</v>
      </c>
      <c r="I151" s="216"/>
      <c r="J151" s="213"/>
      <c r="K151" s="213"/>
      <c r="L151" s="217"/>
      <c r="M151" s="218"/>
      <c r="N151" s="219"/>
      <c r="O151" s="219"/>
      <c r="P151" s="219"/>
      <c r="Q151" s="219"/>
      <c r="R151" s="219"/>
      <c r="S151" s="219"/>
      <c r="T151" s="220"/>
      <c r="AT151" s="221" t="s">
        <v>146</v>
      </c>
      <c r="AU151" s="221" t="s">
        <v>81</v>
      </c>
      <c r="AV151" s="13" t="s">
        <v>79</v>
      </c>
      <c r="AW151" s="13" t="s">
        <v>33</v>
      </c>
      <c r="AX151" s="13" t="s">
        <v>72</v>
      </c>
      <c r="AY151" s="221" t="s">
        <v>131</v>
      </c>
    </row>
    <row r="152" spans="2:65" s="12" customFormat="1" ht="11.25">
      <c r="B152" s="198"/>
      <c r="C152" s="199"/>
      <c r="D152" s="194" t="s">
        <v>146</v>
      </c>
      <c r="E152" s="200" t="s">
        <v>19</v>
      </c>
      <c r="F152" s="201" t="s">
        <v>801</v>
      </c>
      <c r="G152" s="199"/>
      <c r="H152" s="202">
        <v>27.72</v>
      </c>
      <c r="I152" s="203"/>
      <c r="J152" s="199"/>
      <c r="K152" s="199"/>
      <c r="L152" s="204"/>
      <c r="M152" s="205"/>
      <c r="N152" s="206"/>
      <c r="O152" s="206"/>
      <c r="P152" s="206"/>
      <c r="Q152" s="206"/>
      <c r="R152" s="206"/>
      <c r="S152" s="206"/>
      <c r="T152" s="207"/>
      <c r="AT152" s="208" t="s">
        <v>146</v>
      </c>
      <c r="AU152" s="208" t="s">
        <v>81</v>
      </c>
      <c r="AV152" s="12" t="s">
        <v>81</v>
      </c>
      <c r="AW152" s="12" t="s">
        <v>33</v>
      </c>
      <c r="AX152" s="12" t="s">
        <v>72</v>
      </c>
      <c r="AY152" s="208" t="s">
        <v>131</v>
      </c>
    </row>
    <row r="153" spans="2:65" s="12" customFormat="1" ht="11.25">
      <c r="B153" s="198"/>
      <c r="C153" s="199"/>
      <c r="D153" s="194" t="s">
        <v>146</v>
      </c>
      <c r="E153" s="200" t="s">
        <v>19</v>
      </c>
      <c r="F153" s="201" t="s">
        <v>802</v>
      </c>
      <c r="G153" s="199"/>
      <c r="H153" s="202">
        <v>8.23</v>
      </c>
      <c r="I153" s="203"/>
      <c r="J153" s="199"/>
      <c r="K153" s="199"/>
      <c r="L153" s="204"/>
      <c r="M153" s="205"/>
      <c r="N153" s="206"/>
      <c r="O153" s="206"/>
      <c r="P153" s="206"/>
      <c r="Q153" s="206"/>
      <c r="R153" s="206"/>
      <c r="S153" s="206"/>
      <c r="T153" s="207"/>
      <c r="AT153" s="208" t="s">
        <v>146</v>
      </c>
      <c r="AU153" s="208" t="s">
        <v>81</v>
      </c>
      <c r="AV153" s="12" t="s">
        <v>81</v>
      </c>
      <c r="AW153" s="12" t="s">
        <v>33</v>
      </c>
      <c r="AX153" s="12" t="s">
        <v>72</v>
      </c>
      <c r="AY153" s="208" t="s">
        <v>131</v>
      </c>
    </row>
    <row r="154" spans="2:65" s="1" customFormat="1" ht="16.5" customHeight="1">
      <c r="B154" s="34"/>
      <c r="C154" s="182" t="s">
        <v>199</v>
      </c>
      <c r="D154" s="182" t="s">
        <v>133</v>
      </c>
      <c r="E154" s="183" t="s">
        <v>152</v>
      </c>
      <c r="F154" s="184" t="s">
        <v>153</v>
      </c>
      <c r="G154" s="185" t="s">
        <v>154</v>
      </c>
      <c r="H154" s="186">
        <v>71.900000000000006</v>
      </c>
      <c r="I154" s="187"/>
      <c r="J154" s="188">
        <f>ROUND(I154*H154,2)</f>
        <v>0</v>
      </c>
      <c r="K154" s="184" t="s">
        <v>137</v>
      </c>
      <c r="L154" s="38"/>
      <c r="M154" s="189" t="s">
        <v>19</v>
      </c>
      <c r="N154" s="190" t="s">
        <v>43</v>
      </c>
      <c r="O154" s="60"/>
      <c r="P154" s="191">
        <f>O154*H154</f>
        <v>0</v>
      </c>
      <c r="Q154" s="191">
        <v>0</v>
      </c>
      <c r="R154" s="191">
        <f>Q154*H154</f>
        <v>0</v>
      </c>
      <c r="S154" s="191">
        <v>0</v>
      </c>
      <c r="T154" s="192">
        <f>S154*H154</f>
        <v>0</v>
      </c>
      <c r="AR154" s="17" t="s">
        <v>138</v>
      </c>
      <c r="AT154" s="17" t="s">
        <v>133</v>
      </c>
      <c r="AU154" s="17" t="s">
        <v>81</v>
      </c>
      <c r="AY154" s="17" t="s">
        <v>131</v>
      </c>
      <c r="BE154" s="193">
        <f>IF(N154="základní",J154,0)</f>
        <v>0</v>
      </c>
      <c r="BF154" s="193">
        <f>IF(N154="snížená",J154,0)</f>
        <v>0</v>
      </c>
      <c r="BG154" s="193">
        <f>IF(N154="zákl. přenesená",J154,0)</f>
        <v>0</v>
      </c>
      <c r="BH154" s="193">
        <f>IF(N154="sníž. přenesená",J154,0)</f>
        <v>0</v>
      </c>
      <c r="BI154" s="193">
        <f>IF(N154="nulová",J154,0)</f>
        <v>0</v>
      </c>
      <c r="BJ154" s="17" t="s">
        <v>79</v>
      </c>
      <c r="BK154" s="193">
        <f>ROUND(I154*H154,2)</f>
        <v>0</v>
      </c>
      <c r="BL154" s="17" t="s">
        <v>138</v>
      </c>
      <c r="BM154" s="17" t="s">
        <v>852</v>
      </c>
    </row>
    <row r="155" spans="2:65" s="1" customFormat="1" ht="11.25">
      <c r="B155" s="34"/>
      <c r="C155" s="35"/>
      <c r="D155" s="194" t="s">
        <v>140</v>
      </c>
      <c r="E155" s="35"/>
      <c r="F155" s="195" t="s">
        <v>156</v>
      </c>
      <c r="G155" s="35"/>
      <c r="H155" s="35"/>
      <c r="I155" s="112"/>
      <c r="J155" s="35"/>
      <c r="K155" s="35"/>
      <c r="L155" s="38"/>
      <c r="M155" s="196"/>
      <c r="N155" s="60"/>
      <c r="O155" s="60"/>
      <c r="P155" s="60"/>
      <c r="Q155" s="60"/>
      <c r="R155" s="60"/>
      <c r="S155" s="60"/>
      <c r="T155" s="61"/>
      <c r="AT155" s="17" t="s">
        <v>140</v>
      </c>
      <c r="AU155" s="17" t="s">
        <v>81</v>
      </c>
    </row>
    <row r="156" spans="2:65" s="13" customFormat="1" ht="11.25">
      <c r="B156" s="212"/>
      <c r="C156" s="213"/>
      <c r="D156" s="194" t="s">
        <v>146</v>
      </c>
      <c r="E156" s="214" t="s">
        <v>19</v>
      </c>
      <c r="F156" s="215" t="s">
        <v>800</v>
      </c>
      <c r="G156" s="213"/>
      <c r="H156" s="214" t="s">
        <v>19</v>
      </c>
      <c r="I156" s="216"/>
      <c r="J156" s="213"/>
      <c r="K156" s="213"/>
      <c r="L156" s="217"/>
      <c r="M156" s="218"/>
      <c r="N156" s="219"/>
      <c r="O156" s="219"/>
      <c r="P156" s="219"/>
      <c r="Q156" s="219"/>
      <c r="R156" s="219"/>
      <c r="S156" s="219"/>
      <c r="T156" s="220"/>
      <c r="AT156" s="221" t="s">
        <v>146</v>
      </c>
      <c r="AU156" s="221" t="s">
        <v>81</v>
      </c>
      <c r="AV156" s="13" t="s">
        <v>79</v>
      </c>
      <c r="AW156" s="13" t="s">
        <v>33</v>
      </c>
      <c r="AX156" s="13" t="s">
        <v>72</v>
      </c>
      <c r="AY156" s="221" t="s">
        <v>131</v>
      </c>
    </row>
    <row r="157" spans="2:65" s="12" customFormat="1" ht="11.25">
      <c r="B157" s="198"/>
      <c r="C157" s="199"/>
      <c r="D157" s="194" t="s">
        <v>146</v>
      </c>
      <c r="E157" s="200" t="s">
        <v>19</v>
      </c>
      <c r="F157" s="201" t="s">
        <v>801</v>
      </c>
      <c r="G157" s="199"/>
      <c r="H157" s="202">
        <v>27.72</v>
      </c>
      <c r="I157" s="203"/>
      <c r="J157" s="199"/>
      <c r="K157" s="199"/>
      <c r="L157" s="204"/>
      <c r="M157" s="205"/>
      <c r="N157" s="206"/>
      <c r="O157" s="206"/>
      <c r="P157" s="206"/>
      <c r="Q157" s="206"/>
      <c r="R157" s="206"/>
      <c r="S157" s="206"/>
      <c r="T157" s="207"/>
      <c r="AT157" s="208" t="s">
        <v>146</v>
      </c>
      <c r="AU157" s="208" t="s">
        <v>81</v>
      </c>
      <c r="AV157" s="12" t="s">
        <v>81</v>
      </c>
      <c r="AW157" s="12" t="s">
        <v>33</v>
      </c>
      <c r="AX157" s="12" t="s">
        <v>72</v>
      </c>
      <c r="AY157" s="208" t="s">
        <v>131</v>
      </c>
    </row>
    <row r="158" spans="2:65" s="12" customFormat="1" ht="11.25">
      <c r="B158" s="198"/>
      <c r="C158" s="199"/>
      <c r="D158" s="194" t="s">
        <v>146</v>
      </c>
      <c r="E158" s="200" t="s">
        <v>19</v>
      </c>
      <c r="F158" s="201" t="s">
        <v>802</v>
      </c>
      <c r="G158" s="199"/>
      <c r="H158" s="202">
        <v>8.23</v>
      </c>
      <c r="I158" s="203"/>
      <c r="J158" s="199"/>
      <c r="K158" s="199"/>
      <c r="L158" s="204"/>
      <c r="M158" s="205"/>
      <c r="N158" s="206"/>
      <c r="O158" s="206"/>
      <c r="P158" s="206"/>
      <c r="Q158" s="206"/>
      <c r="R158" s="206"/>
      <c r="S158" s="206"/>
      <c r="T158" s="207"/>
      <c r="AT158" s="208" t="s">
        <v>146</v>
      </c>
      <c r="AU158" s="208" t="s">
        <v>81</v>
      </c>
      <c r="AV158" s="12" t="s">
        <v>81</v>
      </c>
      <c r="AW158" s="12" t="s">
        <v>33</v>
      </c>
      <c r="AX158" s="12" t="s">
        <v>72</v>
      </c>
      <c r="AY158" s="208" t="s">
        <v>131</v>
      </c>
    </row>
    <row r="159" spans="2:65" s="14" customFormat="1" ht="11.25">
      <c r="B159" s="235"/>
      <c r="C159" s="236"/>
      <c r="D159" s="194" t="s">
        <v>146</v>
      </c>
      <c r="E159" s="237" t="s">
        <v>19</v>
      </c>
      <c r="F159" s="238" t="s">
        <v>853</v>
      </c>
      <c r="G159" s="236"/>
      <c r="H159" s="239">
        <v>35.950000000000003</v>
      </c>
      <c r="I159" s="240"/>
      <c r="J159" s="236"/>
      <c r="K159" s="236"/>
      <c r="L159" s="241"/>
      <c r="M159" s="242"/>
      <c r="N159" s="243"/>
      <c r="O159" s="243"/>
      <c r="P159" s="243"/>
      <c r="Q159" s="243"/>
      <c r="R159" s="243"/>
      <c r="S159" s="243"/>
      <c r="T159" s="244"/>
      <c r="AT159" s="245" t="s">
        <v>146</v>
      </c>
      <c r="AU159" s="245" t="s">
        <v>81</v>
      </c>
      <c r="AV159" s="14" t="s">
        <v>138</v>
      </c>
      <c r="AW159" s="14" t="s">
        <v>4</v>
      </c>
      <c r="AX159" s="14" t="s">
        <v>79</v>
      </c>
      <c r="AY159" s="245" t="s">
        <v>131</v>
      </c>
    </row>
    <row r="160" spans="2:65" s="12" customFormat="1" ht="11.25">
      <c r="B160" s="198"/>
      <c r="C160" s="199"/>
      <c r="D160" s="194" t="s">
        <v>146</v>
      </c>
      <c r="E160" s="199"/>
      <c r="F160" s="201" t="s">
        <v>854</v>
      </c>
      <c r="G160" s="199"/>
      <c r="H160" s="202">
        <v>71.900000000000006</v>
      </c>
      <c r="I160" s="203"/>
      <c r="J160" s="199"/>
      <c r="K160" s="199"/>
      <c r="L160" s="204"/>
      <c r="M160" s="205"/>
      <c r="N160" s="206"/>
      <c r="O160" s="206"/>
      <c r="P160" s="206"/>
      <c r="Q160" s="206"/>
      <c r="R160" s="206"/>
      <c r="S160" s="206"/>
      <c r="T160" s="207"/>
      <c r="AT160" s="208" t="s">
        <v>146</v>
      </c>
      <c r="AU160" s="208" t="s">
        <v>81</v>
      </c>
      <c r="AV160" s="12" t="s">
        <v>81</v>
      </c>
      <c r="AW160" s="12" t="s">
        <v>4</v>
      </c>
      <c r="AX160" s="12" t="s">
        <v>79</v>
      </c>
      <c r="AY160" s="208" t="s">
        <v>131</v>
      </c>
    </row>
    <row r="161" spans="2:65" s="1" customFormat="1" ht="16.5" customHeight="1">
      <c r="B161" s="34"/>
      <c r="C161" s="182" t="s">
        <v>205</v>
      </c>
      <c r="D161" s="182" t="s">
        <v>133</v>
      </c>
      <c r="E161" s="183" t="s">
        <v>381</v>
      </c>
      <c r="F161" s="184" t="s">
        <v>382</v>
      </c>
      <c r="G161" s="185" t="s">
        <v>136</v>
      </c>
      <c r="H161" s="186">
        <v>23.29</v>
      </c>
      <c r="I161" s="187"/>
      <c r="J161" s="188">
        <f>ROUND(I161*H161,2)</f>
        <v>0</v>
      </c>
      <c r="K161" s="184" t="s">
        <v>137</v>
      </c>
      <c r="L161" s="38"/>
      <c r="M161" s="189" t="s">
        <v>19</v>
      </c>
      <c r="N161" s="190" t="s">
        <v>43</v>
      </c>
      <c r="O161" s="60"/>
      <c r="P161" s="191">
        <f>O161*H161</f>
        <v>0</v>
      </c>
      <c r="Q161" s="191">
        <v>0</v>
      </c>
      <c r="R161" s="191">
        <f>Q161*H161</f>
        <v>0</v>
      </c>
      <c r="S161" s="191">
        <v>0</v>
      </c>
      <c r="T161" s="192">
        <f>S161*H161</f>
        <v>0</v>
      </c>
      <c r="AR161" s="17" t="s">
        <v>138</v>
      </c>
      <c r="AT161" s="17" t="s">
        <v>133</v>
      </c>
      <c r="AU161" s="17" t="s">
        <v>81</v>
      </c>
      <c r="AY161" s="17" t="s">
        <v>131</v>
      </c>
      <c r="BE161" s="193">
        <f>IF(N161="základní",J161,0)</f>
        <v>0</v>
      </c>
      <c r="BF161" s="193">
        <f>IF(N161="snížená",J161,0)</f>
        <v>0</v>
      </c>
      <c r="BG161" s="193">
        <f>IF(N161="zákl. přenesená",J161,0)</f>
        <v>0</v>
      </c>
      <c r="BH161" s="193">
        <f>IF(N161="sníž. přenesená",J161,0)</f>
        <v>0</v>
      </c>
      <c r="BI161" s="193">
        <f>IF(N161="nulová",J161,0)</f>
        <v>0</v>
      </c>
      <c r="BJ161" s="17" t="s">
        <v>79</v>
      </c>
      <c r="BK161" s="193">
        <f>ROUND(I161*H161,2)</f>
        <v>0</v>
      </c>
      <c r="BL161" s="17" t="s">
        <v>138</v>
      </c>
      <c r="BM161" s="17" t="s">
        <v>855</v>
      </c>
    </row>
    <row r="162" spans="2:65" s="1" customFormat="1" ht="19.5">
      <c r="B162" s="34"/>
      <c r="C162" s="35"/>
      <c r="D162" s="194" t="s">
        <v>140</v>
      </c>
      <c r="E162" s="35"/>
      <c r="F162" s="195" t="s">
        <v>384</v>
      </c>
      <c r="G162" s="35"/>
      <c r="H162" s="35"/>
      <c r="I162" s="112"/>
      <c r="J162" s="35"/>
      <c r="K162" s="35"/>
      <c r="L162" s="38"/>
      <c r="M162" s="196"/>
      <c r="N162" s="60"/>
      <c r="O162" s="60"/>
      <c r="P162" s="60"/>
      <c r="Q162" s="60"/>
      <c r="R162" s="60"/>
      <c r="S162" s="60"/>
      <c r="T162" s="61"/>
      <c r="AT162" s="17" t="s">
        <v>140</v>
      </c>
      <c r="AU162" s="17" t="s">
        <v>81</v>
      </c>
    </row>
    <row r="163" spans="2:65" s="12" customFormat="1" ht="11.25">
      <c r="B163" s="198"/>
      <c r="C163" s="199"/>
      <c r="D163" s="194" t="s">
        <v>146</v>
      </c>
      <c r="E163" s="200" t="s">
        <v>19</v>
      </c>
      <c r="F163" s="201" t="s">
        <v>856</v>
      </c>
      <c r="G163" s="199"/>
      <c r="H163" s="202">
        <v>23.29</v>
      </c>
      <c r="I163" s="203"/>
      <c r="J163" s="199"/>
      <c r="K163" s="199"/>
      <c r="L163" s="204"/>
      <c r="M163" s="205"/>
      <c r="N163" s="206"/>
      <c r="O163" s="206"/>
      <c r="P163" s="206"/>
      <c r="Q163" s="206"/>
      <c r="R163" s="206"/>
      <c r="S163" s="206"/>
      <c r="T163" s="207"/>
      <c r="AT163" s="208" t="s">
        <v>146</v>
      </c>
      <c r="AU163" s="208" t="s">
        <v>81</v>
      </c>
      <c r="AV163" s="12" t="s">
        <v>81</v>
      </c>
      <c r="AW163" s="12" t="s">
        <v>33</v>
      </c>
      <c r="AX163" s="12" t="s">
        <v>72</v>
      </c>
      <c r="AY163" s="208" t="s">
        <v>131</v>
      </c>
    </row>
    <row r="164" spans="2:65" s="1" customFormat="1" ht="16.5" customHeight="1">
      <c r="B164" s="34"/>
      <c r="C164" s="222" t="s">
        <v>762</v>
      </c>
      <c r="D164" s="222" t="s">
        <v>372</v>
      </c>
      <c r="E164" s="223" t="s">
        <v>857</v>
      </c>
      <c r="F164" s="224" t="s">
        <v>858</v>
      </c>
      <c r="G164" s="225" t="s">
        <v>154</v>
      </c>
      <c r="H164" s="226">
        <v>44.250999999999998</v>
      </c>
      <c r="I164" s="227"/>
      <c r="J164" s="228">
        <f>ROUND(I164*H164,2)</f>
        <v>0</v>
      </c>
      <c r="K164" s="224" t="s">
        <v>19</v>
      </c>
      <c r="L164" s="229"/>
      <c r="M164" s="230" t="s">
        <v>19</v>
      </c>
      <c r="N164" s="231" t="s">
        <v>43</v>
      </c>
      <c r="O164" s="60"/>
      <c r="P164" s="191">
        <f>O164*H164</f>
        <v>0</v>
      </c>
      <c r="Q164" s="191">
        <v>1</v>
      </c>
      <c r="R164" s="191">
        <f>Q164*H164</f>
        <v>44.250999999999998</v>
      </c>
      <c r="S164" s="191">
        <v>0</v>
      </c>
      <c r="T164" s="192">
        <f>S164*H164</f>
        <v>0</v>
      </c>
      <c r="AR164" s="17" t="s">
        <v>193</v>
      </c>
      <c r="AT164" s="17" t="s">
        <v>372</v>
      </c>
      <c r="AU164" s="17" t="s">
        <v>81</v>
      </c>
      <c r="AY164" s="17" t="s">
        <v>131</v>
      </c>
      <c r="BE164" s="193">
        <f>IF(N164="základní",J164,0)</f>
        <v>0</v>
      </c>
      <c r="BF164" s="193">
        <f>IF(N164="snížená",J164,0)</f>
        <v>0</v>
      </c>
      <c r="BG164" s="193">
        <f>IF(N164="zákl. přenesená",J164,0)</f>
        <v>0</v>
      </c>
      <c r="BH164" s="193">
        <f>IF(N164="sníž. přenesená",J164,0)</f>
        <v>0</v>
      </c>
      <c r="BI164" s="193">
        <f>IF(N164="nulová",J164,0)</f>
        <v>0</v>
      </c>
      <c r="BJ164" s="17" t="s">
        <v>79</v>
      </c>
      <c r="BK164" s="193">
        <f>ROUND(I164*H164,2)</f>
        <v>0</v>
      </c>
      <c r="BL164" s="17" t="s">
        <v>138</v>
      </c>
      <c r="BM164" s="17" t="s">
        <v>859</v>
      </c>
    </row>
    <row r="165" spans="2:65" s="1" customFormat="1" ht="19.5">
      <c r="B165" s="34"/>
      <c r="C165" s="35"/>
      <c r="D165" s="194" t="s">
        <v>140</v>
      </c>
      <c r="E165" s="35"/>
      <c r="F165" s="195" t="s">
        <v>860</v>
      </c>
      <c r="G165" s="35"/>
      <c r="H165" s="35"/>
      <c r="I165" s="112"/>
      <c r="J165" s="35"/>
      <c r="K165" s="35"/>
      <c r="L165" s="38"/>
      <c r="M165" s="196"/>
      <c r="N165" s="60"/>
      <c r="O165" s="60"/>
      <c r="P165" s="60"/>
      <c r="Q165" s="60"/>
      <c r="R165" s="60"/>
      <c r="S165" s="60"/>
      <c r="T165" s="61"/>
      <c r="AT165" s="17" t="s">
        <v>140</v>
      </c>
      <c r="AU165" s="17" t="s">
        <v>81</v>
      </c>
    </row>
    <row r="166" spans="2:65" s="12" customFormat="1" ht="11.25">
      <c r="B166" s="198"/>
      <c r="C166" s="199"/>
      <c r="D166" s="194" t="s">
        <v>146</v>
      </c>
      <c r="E166" s="200" t="s">
        <v>19</v>
      </c>
      <c r="F166" s="201" t="s">
        <v>856</v>
      </c>
      <c r="G166" s="199"/>
      <c r="H166" s="202">
        <v>23.29</v>
      </c>
      <c r="I166" s="203"/>
      <c r="J166" s="199"/>
      <c r="K166" s="199"/>
      <c r="L166" s="204"/>
      <c r="M166" s="205"/>
      <c r="N166" s="206"/>
      <c r="O166" s="206"/>
      <c r="P166" s="206"/>
      <c r="Q166" s="206"/>
      <c r="R166" s="206"/>
      <c r="S166" s="206"/>
      <c r="T166" s="207"/>
      <c r="AT166" s="208" t="s">
        <v>146</v>
      </c>
      <c r="AU166" s="208" t="s">
        <v>81</v>
      </c>
      <c r="AV166" s="12" t="s">
        <v>81</v>
      </c>
      <c r="AW166" s="12" t="s">
        <v>33</v>
      </c>
      <c r="AX166" s="12" t="s">
        <v>72</v>
      </c>
      <c r="AY166" s="208" t="s">
        <v>131</v>
      </c>
    </row>
    <row r="167" spans="2:65" s="12" customFormat="1" ht="11.25">
      <c r="B167" s="198"/>
      <c r="C167" s="199"/>
      <c r="D167" s="194" t="s">
        <v>146</v>
      </c>
      <c r="E167" s="199"/>
      <c r="F167" s="201" t="s">
        <v>861</v>
      </c>
      <c r="G167" s="199"/>
      <c r="H167" s="202">
        <v>44.250999999999998</v>
      </c>
      <c r="I167" s="203"/>
      <c r="J167" s="199"/>
      <c r="K167" s="199"/>
      <c r="L167" s="204"/>
      <c r="M167" s="205"/>
      <c r="N167" s="206"/>
      <c r="O167" s="206"/>
      <c r="P167" s="206"/>
      <c r="Q167" s="206"/>
      <c r="R167" s="206"/>
      <c r="S167" s="206"/>
      <c r="T167" s="207"/>
      <c r="AT167" s="208" t="s">
        <v>146</v>
      </c>
      <c r="AU167" s="208" t="s">
        <v>81</v>
      </c>
      <c r="AV167" s="12" t="s">
        <v>81</v>
      </c>
      <c r="AW167" s="12" t="s">
        <v>4</v>
      </c>
      <c r="AX167" s="12" t="s">
        <v>79</v>
      </c>
      <c r="AY167" s="208" t="s">
        <v>131</v>
      </c>
    </row>
    <row r="168" spans="2:65" s="1" customFormat="1" ht="16.5" customHeight="1">
      <c r="B168" s="34"/>
      <c r="C168" s="182" t="s">
        <v>862</v>
      </c>
      <c r="D168" s="182" t="s">
        <v>133</v>
      </c>
      <c r="E168" s="183" t="s">
        <v>863</v>
      </c>
      <c r="F168" s="184" t="s">
        <v>864</v>
      </c>
      <c r="G168" s="185" t="s">
        <v>136</v>
      </c>
      <c r="H168" s="186">
        <v>5</v>
      </c>
      <c r="I168" s="187"/>
      <c r="J168" s="188">
        <f>ROUND(I168*H168,2)</f>
        <v>0</v>
      </c>
      <c r="K168" s="184" t="s">
        <v>19</v>
      </c>
      <c r="L168" s="38"/>
      <c r="M168" s="189" t="s">
        <v>19</v>
      </c>
      <c r="N168" s="190" t="s">
        <v>43</v>
      </c>
      <c r="O168" s="60"/>
      <c r="P168" s="191">
        <f>O168*H168</f>
        <v>0</v>
      </c>
      <c r="Q168" s="191">
        <v>0</v>
      </c>
      <c r="R168" s="191">
        <f>Q168*H168</f>
        <v>0</v>
      </c>
      <c r="S168" s="191">
        <v>0</v>
      </c>
      <c r="T168" s="192">
        <f>S168*H168</f>
        <v>0</v>
      </c>
      <c r="AR168" s="17" t="s">
        <v>138</v>
      </c>
      <c r="AT168" s="17" t="s">
        <v>133</v>
      </c>
      <c r="AU168" s="17" t="s">
        <v>81</v>
      </c>
      <c r="AY168" s="17" t="s">
        <v>131</v>
      </c>
      <c r="BE168" s="193">
        <f>IF(N168="základní",J168,0)</f>
        <v>0</v>
      </c>
      <c r="BF168" s="193">
        <f>IF(N168="snížená",J168,0)</f>
        <v>0</v>
      </c>
      <c r="BG168" s="193">
        <f>IF(N168="zákl. přenesená",J168,0)</f>
        <v>0</v>
      </c>
      <c r="BH168" s="193">
        <f>IF(N168="sníž. přenesená",J168,0)</f>
        <v>0</v>
      </c>
      <c r="BI168" s="193">
        <f>IF(N168="nulová",J168,0)</f>
        <v>0</v>
      </c>
      <c r="BJ168" s="17" t="s">
        <v>79</v>
      </c>
      <c r="BK168" s="193">
        <f>ROUND(I168*H168,2)</f>
        <v>0</v>
      </c>
      <c r="BL168" s="17" t="s">
        <v>138</v>
      </c>
      <c r="BM168" s="17" t="s">
        <v>865</v>
      </c>
    </row>
    <row r="169" spans="2:65" s="1" customFormat="1" ht="19.5">
      <c r="B169" s="34"/>
      <c r="C169" s="35"/>
      <c r="D169" s="194" t="s">
        <v>140</v>
      </c>
      <c r="E169" s="35"/>
      <c r="F169" s="195" t="s">
        <v>866</v>
      </c>
      <c r="G169" s="35"/>
      <c r="H169" s="35"/>
      <c r="I169" s="112"/>
      <c r="J169" s="35"/>
      <c r="K169" s="35"/>
      <c r="L169" s="38"/>
      <c r="M169" s="196"/>
      <c r="N169" s="60"/>
      <c r="O169" s="60"/>
      <c r="P169" s="60"/>
      <c r="Q169" s="60"/>
      <c r="R169" s="60"/>
      <c r="S169" s="60"/>
      <c r="T169" s="61"/>
      <c r="AT169" s="17" t="s">
        <v>140</v>
      </c>
      <c r="AU169" s="17" t="s">
        <v>81</v>
      </c>
    </row>
    <row r="170" spans="2:65" s="13" customFormat="1" ht="11.25">
      <c r="B170" s="212"/>
      <c r="C170" s="213"/>
      <c r="D170" s="194" t="s">
        <v>146</v>
      </c>
      <c r="E170" s="214" t="s">
        <v>19</v>
      </c>
      <c r="F170" s="215" t="s">
        <v>808</v>
      </c>
      <c r="G170" s="213"/>
      <c r="H170" s="214" t="s">
        <v>19</v>
      </c>
      <c r="I170" s="216"/>
      <c r="J170" s="213"/>
      <c r="K170" s="213"/>
      <c r="L170" s="217"/>
      <c r="M170" s="218"/>
      <c r="N170" s="219"/>
      <c r="O170" s="219"/>
      <c r="P170" s="219"/>
      <c r="Q170" s="219"/>
      <c r="R170" s="219"/>
      <c r="S170" s="219"/>
      <c r="T170" s="220"/>
      <c r="AT170" s="221" t="s">
        <v>146</v>
      </c>
      <c r="AU170" s="221" t="s">
        <v>81</v>
      </c>
      <c r="AV170" s="13" t="s">
        <v>79</v>
      </c>
      <c r="AW170" s="13" t="s">
        <v>33</v>
      </c>
      <c r="AX170" s="13" t="s">
        <v>72</v>
      </c>
      <c r="AY170" s="221" t="s">
        <v>131</v>
      </c>
    </row>
    <row r="171" spans="2:65" s="12" customFormat="1" ht="11.25">
      <c r="B171" s="198"/>
      <c r="C171" s="199"/>
      <c r="D171" s="194" t="s">
        <v>146</v>
      </c>
      <c r="E171" s="200" t="s">
        <v>19</v>
      </c>
      <c r="F171" s="201" t="s">
        <v>847</v>
      </c>
      <c r="G171" s="199"/>
      <c r="H171" s="202">
        <v>5</v>
      </c>
      <c r="I171" s="203"/>
      <c r="J171" s="199"/>
      <c r="K171" s="199"/>
      <c r="L171" s="204"/>
      <c r="M171" s="205"/>
      <c r="N171" s="206"/>
      <c r="O171" s="206"/>
      <c r="P171" s="206"/>
      <c r="Q171" s="206"/>
      <c r="R171" s="206"/>
      <c r="S171" s="206"/>
      <c r="T171" s="207"/>
      <c r="AT171" s="208" t="s">
        <v>146</v>
      </c>
      <c r="AU171" s="208" t="s">
        <v>81</v>
      </c>
      <c r="AV171" s="12" t="s">
        <v>81</v>
      </c>
      <c r="AW171" s="12" t="s">
        <v>33</v>
      </c>
      <c r="AX171" s="12" t="s">
        <v>72</v>
      </c>
      <c r="AY171" s="208" t="s">
        <v>131</v>
      </c>
    </row>
    <row r="172" spans="2:65" s="11" customFormat="1" ht="22.9" customHeight="1">
      <c r="B172" s="166"/>
      <c r="C172" s="167"/>
      <c r="D172" s="168" t="s">
        <v>71</v>
      </c>
      <c r="E172" s="180" t="s">
        <v>151</v>
      </c>
      <c r="F172" s="180" t="s">
        <v>408</v>
      </c>
      <c r="G172" s="167"/>
      <c r="H172" s="167"/>
      <c r="I172" s="170"/>
      <c r="J172" s="181">
        <f>BK172</f>
        <v>0</v>
      </c>
      <c r="K172" s="167"/>
      <c r="L172" s="172"/>
      <c r="M172" s="173"/>
      <c r="N172" s="174"/>
      <c r="O172" s="174"/>
      <c r="P172" s="175">
        <f>SUM(P173:P175)</f>
        <v>0</v>
      </c>
      <c r="Q172" s="174"/>
      <c r="R172" s="175">
        <f>SUM(R173:R175)</f>
        <v>0</v>
      </c>
      <c r="S172" s="174"/>
      <c r="T172" s="176">
        <f>SUM(T173:T175)</f>
        <v>0</v>
      </c>
      <c r="AR172" s="177" t="s">
        <v>79</v>
      </c>
      <c r="AT172" s="178" t="s">
        <v>71</v>
      </c>
      <c r="AU172" s="178" t="s">
        <v>79</v>
      </c>
      <c r="AY172" s="177" t="s">
        <v>131</v>
      </c>
      <c r="BK172" s="179">
        <f>SUM(BK173:BK175)</f>
        <v>0</v>
      </c>
    </row>
    <row r="173" spans="2:65" s="1" customFormat="1" ht="16.5" customHeight="1">
      <c r="B173" s="34"/>
      <c r="C173" s="182" t="s">
        <v>220</v>
      </c>
      <c r="D173" s="182" t="s">
        <v>133</v>
      </c>
      <c r="E173" s="183" t="s">
        <v>867</v>
      </c>
      <c r="F173" s="184" t="s">
        <v>868</v>
      </c>
      <c r="G173" s="185" t="s">
        <v>229</v>
      </c>
      <c r="H173" s="186">
        <v>21</v>
      </c>
      <c r="I173" s="187"/>
      <c r="J173" s="188">
        <f>ROUND(I173*H173,2)</f>
        <v>0</v>
      </c>
      <c r="K173" s="184" t="s">
        <v>19</v>
      </c>
      <c r="L173" s="38"/>
      <c r="M173" s="189" t="s">
        <v>19</v>
      </c>
      <c r="N173" s="190" t="s">
        <v>43</v>
      </c>
      <c r="O173" s="60"/>
      <c r="P173" s="191">
        <f>O173*H173</f>
        <v>0</v>
      </c>
      <c r="Q173" s="191">
        <v>0</v>
      </c>
      <c r="R173" s="191">
        <f>Q173*H173</f>
        <v>0</v>
      </c>
      <c r="S173" s="191">
        <v>0</v>
      </c>
      <c r="T173" s="192">
        <f>S173*H173</f>
        <v>0</v>
      </c>
      <c r="AR173" s="17" t="s">
        <v>138</v>
      </c>
      <c r="AT173" s="17" t="s">
        <v>133</v>
      </c>
      <c r="AU173" s="17" t="s">
        <v>81</v>
      </c>
      <c r="AY173" s="17" t="s">
        <v>131</v>
      </c>
      <c r="BE173" s="193">
        <f>IF(N173="základní",J173,0)</f>
        <v>0</v>
      </c>
      <c r="BF173" s="193">
        <f>IF(N173="snížená",J173,0)</f>
        <v>0</v>
      </c>
      <c r="BG173" s="193">
        <f>IF(N173="zákl. přenesená",J173,0)</f>
        <v>0</v>
      </c>
      <c r="BH173" s="193">
        <f>IF(N173="sníž. přenesená",J173,0)</f>
        <v>0</v>
      </c>
      <c r="BI173" s="193">
        <f>IF(N173="nulová",J173,0)</f>
        <v>0</v>
      </c>
      <c r="BJ173" s="17" t="s">
        <v>79</v>
      </c>
      <c r="BK173" s="193">
        <f>ROUND(I173*H173,2)</f>
        <v>0</v>
      </c>
      <c r="BL173" s="17" t="s">
        <v>138</v>
      </c>
      <c r="BM173" s="17" t="s">
        <v>869</v>
      </c>
    </row>
    <row r="174" spans="2:65" s="1" customFormat="1" ht="11.25">
      <c r="B174" s="34"/>
      <c r="C174" s="35"/>
      <c r="D174" s="194" t="s">
        <v>140</v>
      </c>
      <c r="E174" s="35"/>
      <c r="F174" s="195" t="s">
        <v>868</v>
      </c>
      <c r="G174" s="35"/>
      <c r="H174" s="35"/>
      <c r="I174" s="112"/>
      <c r="J174" s="35"/>
      <c r="K174" s="35"/>
      <c r="L174" s="38"/>
      <c r="M174" s="196"/>
      <c r="N174" s="60"/>
      <c r="O174" s="60"/>
      <c r="P174" s="60"/>
      <c r="Q174" s="60"/>
      <c r="R174" s="60"/>
      <c r="S174" s="60"/>
      <c r="T174" s="61"/>
      <c r="AT174" s="17" t="s">
        <v>140</v>
      </c>
      <c r="AU174" s="17" t="s">
        <v>81</v>
      </c>
    </row>
    <row r="175" spans="2:65" s="12" customFormat="1" ht="11.25">
      <c r="B175" s="198"/>
      <c r="C175" s="199"/>
      <c r="D175" s="194" t="s">
        <v>146</v>
      </c>
      <c r="E175" s="200" t="s">
        <v>19</v>
      </c>
      <c r="F175" s="201" t="s">
        <v>870</v>
      </c>
      <c r="G175" s="199"/>
      <c r="H175" s="202">
        <v>21</v>
      </c>
      <c r="I175" s="203"/>
      <c r="J175" s="199"/>
      <c r="K175" s="199"/>
      <c r="L175" s="204"/>
      <c r="M175" s="205"/>
      <c r="N175" s="206"/>
      <c r="O175" s="206"/>
      <c r="P175" s="206"/>
      <c r="Q175" s="206"/>
      <c r="R175" s="206"/>
      <c r="S175" s="206"/>
      <c r="T175" s="207"/>
      <c r="AT175" s="208" t="s">
        <v>146</v>
      </c>
      <c r="AU175" s="208" t="s">
        <v>81</v>
      </c>
      <c r="AV175" s="12" t="s">
        <v>81</v>
      </c>
      <c r="AW175" s="12" t="s">
        <v>33</v>
      </c>
      <c r="AX175" s="12" t="s">
        <v>72</v>
      </c>
      <c r="AY175" s="208" t="s">
        <v>131</v>
      </c>
    </row>
    <row r="176" spans="2:65" s="11" customFormat="1" ht="22.9" customHeight="1">
      <c r="B176" s="166"/>
      <c r="C176" s="167"/>
      <c r="D176" s="168" t="s">
        <v>71</v>
      </c>
      <c r="E176" s="180" t="s">
        <v>138</v>
      </c>
      <c r="F176" s="180" t="s">
        <v>871</v>
      </c>
      <c r="G176" s="167"/>
      <c r="H176" s="167"/>
      <c r="I176" s="170"/>
      <c r="J176" s="181">
        <f>BK176</f>
        <v>0</v>
      </c>
      <c r="K176" s="167"/>
      <c r="L176" s="172"/>
      <c r="M176" s="173"/>
      <c r="N176" s="174"/>
      <c r="O176" s="174"/>
      <c r="P176" s="175">
        <f>SUM(P177:P185)</f>
        <v>0</v>
      </c>
      <c r="Q176" s="174"/>
      <c r="R176" s="175">
        <f>SUM(R177:R185)</f>
        <v>6.9908541</v>
      </c>
      <c r="S176" s="174"/>
      <c r="T176" s="176">
        <f>SUM(T177:T185)</f>
        <v>0</v>
      </c>
      <c r="AR176" s="177" t="s">
        <v>79</v>
      </c>
      <c r="AT176" s="178" t="s">
        <v>71</v>
      </c>
      <c r="AU176" s="178" t="s">
        <v>79</v>
      </c>
      <c r="AY176" s="177" t="s">
        <v>131</v>
      </c>
      <c r="BK176" s="179">
        <f>SUM(BK177:BK185)</f>
        <v>0</v>
      </c>
    </row>
    <row r="177" spans="2:65" s="1" customFormat="1" ht="16.5" customHeight="1">
      <c r="B177" s="34"/>
      <c r="C177" s="182" t="s">
        <v>371</v>
      </c>
      <c r="D177" s="182" t="s">
        <v>133</v>
      </c>
      <c r="E177" s="183" t="s">
        <v>872</v>
      </c>
      <c r="F177" s="184" t="s">
        <v>873</v>
      </c>
      <c r="G177" s="185" t="s">
        <v>136</v>
      </c>
      <c r="H177" s="186">
        <v>0.33</v>
      </c>
      <c r="I177" s="187"/>
      <c r="J177" s="188">
        <f>ROUND(I177*H177,2)</f>
        <v>0</v>
      </c>
      <c r="K177" s="184" t="s">
        <v>137</v>
      </c>
      <c r="L177" s="38"/>
      <c r="M177" s="189" t="s">
        <v>19</v>
      </c>
      <c r="N177" s="190" t="s">
        <v>43</v>
      </c>
      <c r="O177" s="60"/>
      <c r="P177" s="191">
        <f>O177*H177</f>
        <v>0</v>
      </c>
      <c r="Q177" s="191">
        <v>1.8907700000000001</v>
      </c>
      <c r="R177" s="191">
        <f>Q177*H177</f>
        <v>0.62395410000000007</v>
      </c>
      <c r="S177" s="191">
        <v>0</v>
      </c>
      <c r="T177" s="192">
        <f>S177*H177</f>
        <v>0</v>
      </c>
      <c r="AR177" s="17" t="s">
        <v>138</v>
      </c>
      <c r="AT177" s="17" t="s">
        <v>133</v>
      </c>
      <c r="AU177" s="17" t="s">
        <v>81</v>
      </c>
      <c r="AY177" s="17" t="s">
        <v>131</v>
      </c>
      <c r="BE177" s="193">
        <f>IF(N177="základní",J177,0)</f>
        <v>0</v>
      </c>
      <c r="BF177" s="193">
        <f>IF(N177="snížená",J177,0)</f>
        <v>0</v>
      </c>
      <c r="BG177" s="193">
        <f>IF(N177="zákl. přenesená",J177,0)</f>
        <v>0</v>
      </c>
      <c r="BH177" s="193">
        <f>IF(N177="sníž. přenesená",J177,0)</f>
        <v>0</v>
      </c>
      <c r="BI177" s="193">
        <f>IF(N177="nulová",J177,0)</f>
        <v>0</v>
      </c>
      <c r="BJ177" s="17" t="s">
        <v>79</v>
      </c>
      <c r="BK177" s="193">
        <f>ROUND(I177*H177,2)</f>
        <v>0</v>
      </c>
      <c r="BL177" s="17" t="s">
        <v>138</v>
      </c>
      <c r="BM177" s="17" t="s">
        <v>874</v>
      </c>
    </row>
    <row r="178" spans="2:65" s="1" customFormat="1" ht="11.25">
      <c r="B178" s="34"/>
      <c r="C178" s="35"/>
      <c r="D178" s="194" t="s">
        <v>140</v>
      </c>
      <c r="E178" s="35"/>
      <c r="F178" s="195" t="s">
        <v>875</v>
      </c>
      <c r="G178" s="35"/>
      <c r="H178" s="35"/>
      <c r="I178" s="112"/>
      <c r="J178" s="35"/>
      <c r="K178" s="35"/>
      <c r="L178" s="38"/>
      <c r="M178" s="196"/>
      <c r="N178" s="60"/>
      <c r="O178" s="60"/>
      <c r="P178" s="60"/>
      <c r="Q178" s="60"/>
      <c r="R178" s="60"/>
      <c r="S178" s="60"/>
      <c r="T178" s="61"/>
      <c r="AT178" s="17" t="s">
        <v>140</v>
      </c>
      <c r="AU178" s="17" t="s">
        <v>81</v>
      </c>
    </row>
    <row r="179" spans="2:65" s="13" customFormat="1" ht="11.25">
      <c r="B179" s="212"/>
      <c r="C179" s="213"/>
      <c r="D179" s="194" t="s">
        <v>146</v>
      </c>
      <c r="E179" s="214" t="s">
        <v>19</v>
      </c>
      <c r="F179" s="215" t="s">
        <v>876</v>
      </c>
      <c r="G179" s="213"/>
      <c r="H179" s="214" t="s">
        <v>19</v>
      </c>
      <c r="I179" s="216"/>
      <c r="J179" s="213"/>
      <c r="K179" s="213"/>
      <c r="L179" s="217"/>
      <c r="M179" s="218"/>
      <c r="N179" s="219"/>
      <c r="O179" s="219"/>
      <c r="P179" s="219"/>
      <c r="Q179" s="219"/>
      <c r="R179" s="219"/>
      <c r="S179" s="219"/>
      <c r="T179" s="220"/>
      <c r="AT179" s="221" t="s">
        <v>146</v>
      </c>
      <c r="AU179" s="221" t="s">
        <v>81</v>
      </c>
      <c r="AV179" s="13" t="s">
        <v>79</v>
      </c>
      <c r="AW179" s="13" t="s">
        <v>33</v>
      </c>
      <c r="AX179" s="13" t="s">
        <v>72</v>
      </c>
      <c r="AY179" s="221" t="s">
        <v>131</v>
      </c>
    </row>
    <row r="180" spans="2:65" s="12" customFormat="1" ht="11.25">
      <c r="B180" s="198"/>
      <c r="C180" s="199"/>
      <c r="D180" s="194" t="s">
        <v>146</v>
      </c>
      <c r="E180" s="200" t="s">
        <v>19</v>
      </c>
      <c r="F180" s="201" t="s">
        <v>877</v>
      </c>
      <c r="G180" s="199"/>
      <c r="H180" s="202">
        <v>0.33</v>
      </c>
      <c r="I180" s="203"/>
      <c r="J180" s="199"/>
      <c r="K180" s="199"/>
      <c r="L180" s="204"/>
      <c r="M180" s="205"/>
      <c r="N180" s="206"/>
      <c r="O180" s="206"/>
      <c r="P180" s="206"/>
      <c r="Q180" s="206"/>
      <c r="R180" s="206"/>
      <c r="S180" s="206"/>
      <c r="T180" s="207"/>
      <c r="AT180" s="208" t="s">
        <v>146</v>
      </c>
      <c r="AU180" s="208" t="s">
        <v>81</v>
      </c>
      <c r="AV180" s="12" t="s">
        <v>81</v>
      </c>
      <c r="AW180" s="12" t="s">
        <v>33</v>
      </c>
      <c r="AX180" s="12" t="s">
        <v>72</v>
      </c>
      <c r="AY180" s="208" t="s">
        <v>131</v>
      </c>
    </row>
    <row r="181" spans="2:65" s="1" customFormat="1" ht="16.5" customHeight="1">
      <c r="B181" s="34"/>
      <c r="C181" s="182" t="s">
        <v>226</v>
      </c>
      <c r="D181" s="182" t="s">
        <v>133</v>
      </c>
      <c r="E181" s="183" t="s">
        <v>878</v>
      </c>
      <c r="F181" s="184" t="s">
        <v>879</v>
      </c>
      <c r="G181" s="185" t="s">
        <v>136</v>
      </c>
      <c r="H181" s="186">
        <v>2.85</v>
      </c>
      <c r="I181" s="187"/>
      <c r="J181" s="188">
        <f>ROUND(I181*H181,2)</f>
        <v>0</v>
      </c>
      <c r="K181" s="184" t="s">
        <v>137</v>
      </c>
      <c r="L181" s="38"/>
      <c r="M181" s="189" t="s">
        <v>19</v>
      </c>
      <c r="N181" s="190" t="s">
        <v>43</v>
      </c>
      <c r="O181" s="60"/>
      <c r="P181" s="191">
        <f>O181*H181</f>
        <v>0</v>
      </c>
      <c r="Q181" s="191">
        <v>2.234</v>
      </c>
      <c r="R181" s="191">
        <f>Q181*H181</f>
        <v>6.3669000000000002</v>
      </c>
      <c r="S181" s="191">
        <v>0</v>
      </c>
      <c r="T181" s="192">
        <f>S181*H181</f>
        <v>0</v>
      </c>
      <c r="AR181" s="17" t="s">
        <v>138</v>
      </c>
      <c r="AT181" s="17" t="s">
        <v>133</v>
      </c>
      <c r="AU181" s="17" t="s">
        <v>81</v>
      </c>
      <c r="AY181" s="17" t="s">
        <v>131</v>
      </c>
      <c r="BE181" s="193">
        <f>IF(N181="základní",J181,0)</f>
        <v>0</v>
      </c>
      <c r="BF181" s="193">
        <f>IF(N181="snížená",J181,0)</f>
        <v>0</v>
      </c>
      <c r="BG181" s="193">
        <f>IF(N181="zákl. přenesená",J181,0)</f>
        <v>0</v>
      </c>
      <c r="BH181" s="193">
        <f>IF(N181="sníž. přenesená",J181,0)</f>
        <v>0</v>
      </c>
      <c r="BI181" s="193">
        <f>IF(N181="nulová",J181,0)</f>
        <v>0</v>
      </c>
      <c r="BJ181" s="17" t="s">
        <v>79</v>
      </c>
      <c r="BK181" s="193">
        <f>ROUND(I181*H181,2)</f>
        <v>0</v>
      </c>
      <c r="BL181" s="17" t="s">
        <v>138</v>
      </c>
      <c r="BM181" s="17" t="s">
        <v>880</v>
      </c>
    </row>
    <row r="182" spans="2:65" s="1" customFormat="1" ht="19.5">
      <c r="B182" s="34"/>
      <c r="C182" s="35"/>
      <c r="D182" s="194" t="s">
        <v>140</v>
      </c>
      <c r="E182" s="35"/>
      <c r="F182" s="195" t="s">
        <v>881</v>
      </c>
      <c r="G182" s="35"/>
      <c r="H182" s="35"/>
      <c r="I182" s="112"/>
      <c r="J182" s="35"/>
      <c r="K182" s="35"/>
      <c r="L182" s="38"/>
      <c r="M182" s="196"/>
      <c r="N182" s="60"/>
      <c r="O182" s="60"/>
      <c r="P182" s="60"/>
      <c r="Q182" s="60"/>
      <c r="R182" s="60"/>
      <c r="S182" s="60"/>
      <c r="T182" s="61"/>
      <c r="AT182" s="17" t="s">
        <v>140</v>
      </c>
      <c r="AU182" s="17" t="s">
        <v>81</v>
      </c>
    </row>
    <row r="183" spans="2:65" s="13" customFormat="1" ht="11.25">
      <c r="B183" s="212"/>
      <c r="C183" s="213"/>
      <c r="D183" s="194" t="s">
        <v>146</v>
      </c>
      <c r="E183" s="214" t="s">
        <v>19</v>
      </c>
      <c r="F183" s="215" t="s">
        <v>882</v>
      </c>
      <c r="G183" s="213"/>
      <c r="H183" s="214" t="s">
        <v>19</v>
      </c>
      <c r="I183" s="216"/>
      <c r="J183" s="213"/>
      <c r="K183" s="213"/>
      <c r="L183" s="217"/>
      <c r="M183" s="218"/>
      <c r="N183" s="219"/>
      <c r="O183" s="219"/>
      <c r="P183" s="219"/>
      <c r="Q183" s="219"/>
      <c r="R183" s="219"/>
      <c r="S183" s="219"/>
      <c r="T183" s="220"/>
      <c r="AT183" s="221" t="s">
        <v>146</v>
      </c>
      <c r="AU183" s="221" t="s">
        <v>81</v>
      </c>
      <c r="AV183" s="13" t="s">
        <v>79</v>
      </c>
      <c r="AW183" s="13" t="s">
        <v>33</v>
      </c>
      <c r="AX183" s="13" t="s">
        <v>72</v>
      </c>
      <c r="AY183" s="221" t="s">
        <v>131</v>
      </c>
    </row>
    <row r="184" spans="2:65" s="12" customFormat="1" ht="11.25">
      <c r="B184" s="198"/>
      <c r="C184" s="199"/>
      <c r="D184" s="194" t="s">
        <v>146</v>
      </c>
      <c r="E184" s="200" t="s">
        <v>19</v>
      </c>
      <c r="F184" s="201" t="s">
        <v>883</v>
      </c>
      <c r="G184" s="199"/>
      <c r="H184" s="202">
        <v>2.52</v>
      </c>
      <c r="I184" s="203"/>
      <c r="J184" s="199"/>
      <c r="K184" s="199"/>
      <c r="L184" s="204"/>
      <c r="M184" s="205"/>
      <c r="N184" s="206"/>
      <c r="O184" s="206"/>
      <c r="P184" s="206"/>
      <c r="Q184" s="206"/>
      <c r="R184" s="206"/>
      <c r="S184" s="206"/>
      <c r="T184" s="207"/>
      <c r="AT184" s="208" t="s">
        <v>146</v>
      </c>
      <c r="AU184" s="208" t="s">
        <v>81</v>
      </c>
      <c r="AV184" s="12" t="s">
        <v>81</v>
      </c>
      <c r="AW184" s="12" t="s">
        <v>33</v>
      </c>
      <c r="AX184" s="12" t="s">
        <v>72</v>
      </c>
      <c r="AY184" s="208" t="s">
        <v>131</v>
      </c>
    </row>
    <row r="185" spans="2:65" s="12" customFormat="1" ht="11.25">
      <c r="B185" s="198"/>
      <c r="C185" s="199"/>
      <c r="D185" s="194" t="s">
        <v>146</v>
      </c>
      <c r="E185" s="200" t="s">
        <v>19</v>
      </c>
      <c r="F185" s="201" t="s">
        <v>877</v>
      </c>
      <c r="G185" s="199"/>
      <c r="H185" s="202">
        <v>0.33</v>
      </c>
      <c r="I185" s="203"/>
      <c r="J185" s="199"/>
      <c r="K185" s="199"/>
      <c r="L185" s="204"/>
      <c r="M185" s="205"/>
      <c r="N185" s="206"/>
      <c r="O185" s="206"/>
      <c r="P185" s="206"/>
      <c r="Q185" s="206"/>
      <c r="R185" s="206"/>
      <c r="S185" s="206"/>
      <c r="T185" s="207"/>
      <c r="AT185" s="208" t="s">
        <v>146</v>
      </c>
      <c r="AU185" s="208" t="s">
        <v>81</v>
      </c>
      <c r="AV185" s="12" t="s">
        <v>81</v>
      </c>
      <c r="AW185" s="12" t="s">
        <v>33</v>
      </c>
      <c r="AX185" s="12" t="s">
        <v>72</v>
      </c>
      <c r="AY185" s="208" t="s">
        <v>131</v>
      </c>
    </row>
    <row r="186" spans="2:65" s="11" customFormat="1" ht="22.9" customHeight="1">
      <c r="B186" s="166"/>
      <c r="C186" s="167"/>
      <c r="D186" s="168" t="s">
        <v>71</v>
      </c>
      <c r="E186" s="180" t="s">
        <v>884</v>
      </c>
      <c r="F186" s="180" t="s">
        <v>885</v>
      </c>
      <c r="G186" s="167"/>
      <c r="H186" s="167"/>
      <c r="I186" s="170"/>
      <c r="J186" s="181">
        <f>BK186</f>
        <v>0</v>
      </c>
      <c r="K186" s="167"/>
      <c r="L186" s="172"/>
      <c r="M186" s="173"/>
      <c r="N186" s="174"/>
      <c r="O186" s="174"/>
      <c r="P186" s="175">
        <f>SUM(P187:P191)</f>
        <v>0</v>
      </c>
      <c r="Q186" s="174"/>
      <c r="R186" s="175">
        <f>SUM(R187:R191)</f>
        <v>0</v>
      </c>
      <c r="S186" s="174"/>
      <c r="T186" s="176">
        <f>SUM(T187:T191)</f>
        <v>0</v>
      </c>
      <c r="AR186" s="177" t="s">
        <v>79</v>
      </c>
      <c r="AT186" s="178" t="s">
        <v>71</v>
      </c>
      <c r="AU186" s="178" t="s">
        <v>79</v>
      </c>
      <c r="AY186" s="177" t="s">
        <v>131</v>
      </c>
      <c r="BK186" s="179">
        <f>SUM(BK187:BK191)</f>
        <v>0</v>
      </c>
    </row>
    <row r="187" spans="2:65" s="1" customFormat="1" ht="16.5" customHeight="1">
      <c r="B187" s="34"/>
      <c r="C187" s="182" t="s">
        <v>759</v>
      </c>
      <c r="D187" s="182" t="s">
        <v>133</v>
      </c>
      <c r="E187" s="183" t="s">
        <v>886</v>
      </c>
      <c r="F187" s="184" t="s">
        <v>887</v>
      </c>
      <c r="G187" s="185" t="s">
        <v>418</v>
      </c>
      <c r="H187" s="186">
        <v>4</v>
      </c>
      <c r="I187" s="187"/>
      <c r="J187" s="188">
        <f>ROUND(I187*H187,2)</f>
        <v>0</v>
      </c>
      <c r="K187" s="184" t="s">
        <v>19</v>
      </c>
      <c r="L187" s="38"/>
      <c r="M187" s="189" t="s">
        <v>19</v>
      </c>
      <c r="N187" s="190" t="s">
        <v>43</v>
      </c>
      <c r="O187" s="60"/>
      <c r="P187" s="191">
        <f>O187*H187</f>
        <v>0</v>
      </c>
      <c r="Q187" s="191">
        <v>0</v>
      </c>
      <c r="R187" s="191">
        <f>Q187*H187</f>
        <v>0</v>
      </c>
      <c r="S187" s="191">
        <v>0</v>
      </c>
      <c r="T187" s="192">
        <f>S187*H187</f>
        <v>0</v>
      </c>
      <c r="AR187" s="17" t="s">
        <v>138</v>
      </c>
      <c r="AT187" s="17" t="s">
        <v>133</v>
      </c>
      <c r="AU187" s="17" t="s">
        <v>81</v>
      </c>
      <c r="AY187" s="17" t="s">
        <v>131</v>
      </c>
      <c r="BE187" s="193">
        <f>IF(N187="základní",J187,0)</f>
        <v>0</v>
      </c>
      <c r="BF187" s="193">
        <f>IF(N187="snížená",J187,0)</f>
        <v>0</v>
      </c>
      <c r="BG187" s="193">
        <f>IF(N187="zákl. přenesená",J187,0)</f>
        <v>0</v>
      </c>
      <c r="BH187" s="193">
        <f>IF(N187="sníž. přenesená",J187,0)</f>
        <v>0</v>
      </c>
      <c r="BI187" s="193">
        <f>IF(N187="nulová",J187,0)</f>
        <v>0</v>
      </c>
      <c r="BJ187" s="17" t="s">
        <v>79</v>
      </c>
      <c r="BK187" s="193">
        <f>ROUND(I187*H187,2)</f>
        <v>0</v>
      </c>
      <c r="BL187" s="17" t="s">
        <v>138</v>
      </c>
      <c r="BM187" s="17" t="s">
        <v>888</v>
      </c>
    </row>
    <row r="188" spans="2:65" s="1" customFormat="1" ht="11.25">
      <c r="B188" s="34"/>
      <c r="C188" s="35"/>
      <c r="D188" s="194" t="s">
        <v>140</v>
      </c>
      <c r="E188" s="35"/>
      <c r="F188" s="195" t="s">
        <v>887</v>
      </c>
      <c r="G188" s="35"/>
      <c r="H188" s="35"/>
      <c r="I188" s="112"/>
      <c r="J188" s="35"/>
      <c r="K188" s="35"/>
      <c r="L188" s="38"/>
      <c r="M188" s="196"/>
      <c r="N188" s="60"/>
      <c r="O188" s="60"/>
      <c r="P188" s="60"/>
      <c r="Q188" s="60"/>
      <c r="R188" s="60"/>
      <c r="S188" s="60"/>
      <c r="T188" s="61"/>
      <c r="AT188" s="17" t="s">
        <v>140</v>
      </c>
      <c r="AU188" s="17" t="s">
        <v>81</v>
      </c>
    </row>
    <row r="189" spans="2:65" s="12" customFormat="1" ht="11.25">
      <c r="B189" s="198"/>
      <c r="C189" s="199"/>
      <c r="D189" s="194" t="s">
        <v>146</v>
      </c>
      <c r="E189" s="200" t="s">
        <v>19</v>
      </c>
      <c r="F189" s="201" t="s">
        <v>889</v>
      </c>
      <c r="G189" s="199"/>
      <c r="H189" s="202">
        <v>1</v>
      </c>
      <c r="I189" s="203"/>
      <c r="J189" s="199"/>
      <c r="K189" s="199"/>
      <c r="L189" s="204"/>
      <c r="M189" s="205"/>
      <c r="N189" s="206"/>
      <c r="O189" s="206"/>
      <c r="P189" s="206"/>
      <c r="Q189" s="206"/>
      <c r="R189" s="206"/>
      <c r="S189" s="206"/>
      <c r="T189" s="207"/>
      <c r="AT189" s="208" t="s">
        <v>146</v>
      </c>
      <c r="AU189" s="208" t="s">
        <v>81</v>
      </c>
      <c r="AV189" s="12" t="s">
        <v>81</v>
      </c>
      <c r="AW189" s="12" t="s">
        <v>33</v>
      </c>
      <c r="AX189" s="12" t="s">
        <v>72</v>
      </c>
      <c r="AY189" s="208" t="s">
        <v>131</v>
      </c>
    </row>
    <row r="190" spans="2:65" s="12" customFormat="1" ht="11.25">
      <c r="B190" s="198"/>
      <c r="C190" s="199"/>
      <c r="D190" s="194" t="s">
        <v>146</v>
      </c>
      <c r="E190" s="200" t="s">
        <v>19</v>
      </c>
      <c r="F190" s="201" t="s">
        <v>890</v>
      </c>
      <c r="G190" s="199"/>
      <c r="H190" s="202">
        <v>1</v>
      </c>
      <c r="I190" s="203"/>
      <c r="J190" s="199"/>
      <c r="K190" s="199"/>
      <c r="L190" s="204"/>
      <c r="M190" s="205"/>
      <c r="N190" s="206"/>
      <c r="O190" s="206"/>
      <c r="P190" s="206"/>
      <c r="Q190" s="206"/>
      <c r="R190" s="206"/>
      <c r="S190" s="206"/>
      <c r="T190" s="207"/>
      <c r="AT190" s="208" t="s">
        <v>146</v>
      </c>
      <c r="AU190" s="208" t="s">
        <v>81</v>
      </c>
      <c r="AV190" s="12" t="s">
        <v>81</v>
      </c>
      <c r="AW190" s="12" t="s">
        <v>33</v>
      </c>
      <c r="AX190" s="12" t="s">
        <v>72</v>
      </c>
      <c r="AY190" s="208" t="s">
        <v>131</v>
      </c>
    </row>
    <row r="191" spans="2:65" s="12" customFormat="1" ht="11.25">
      <c r="B191" s="198"/>
      <c r="C191" s="199"/>
      <c r="D191" s="194" t="s">
        <v>146</v>
      </c>
      <c r="E191" s="200" t="s">
        <v>19</v>
      </c>
      <c r="F191" s="201" t="s">
        <v>891</v>
      </c>
      <c r="G191" s="199"/>
      <c r="H191" s="202">
        <v>2</v>
      </c>
      <c r="I191" s="203"/>
      <c r="J191" s="199"/>
      <c r="K191" s="199"/>
      <c r="L191" s="204"/>
      <c r="M191" s="205"/>
      <c r="N191" s="206"/>
      <c r="O191" s="206"/>
      <c r="P191" s="206"/>
      <c r="Q191" s="206"/>
      <c r="R191" s="206"/>
      <c r="S191" s="206"/>
      <c r="T191" s="207"/>
      <c r="AT191" s="208" t="s">
        <v>146</v>
      </c>
      <c r="AU191" s="208" t="s">
        <v>81</v>
      </c>
      <c r="AV191" s="12" t="s">
        <v>81</v>
      </c>
      <c r="AW191" s="12" t="s">
        <v>33</v>
      </c>
      <c r="AX191" s="12" t="s">
        <v>72</v>
      </c>
      <c r="AY191" s="208" t="s">
        <v>131</v>
      </c>
    </row>
    <row r="192" spans="2:65" s="11" customFormat="1" ht="22.9" customHeight="1">
      <c r="B192" s="166"/>
      <c r="C192" s="167"/>
      <c r="D192" s="168" t="s">
        <v>71</v>
      </c>
      <c r="E192" s="180" t="s">
        <v>193</v>
      </c>
      <c r="F192" s="180" t="s">
        <v>564</v>
      </c>
      <c r="G192" s="167"/>
      <c r="H192" s="167"/>
      <c r="I192" s="170"/>
      <c r="J192" s="181">
        <f>BK192</f>
        <v>0</v>
      </c>
      <c r="K192" s="167"/>
      <c r="L192" s="172"/>
      <c r="M192" s="173"/>
      <c r="N192" s="174"/>
      <c r="O192" s="174"/>
      <c r="P192" s="175">
        <f>SUM(P193:P270)</f>
        <v>0</v>
      </c>
      <c r="Q192" s="174"/>
      <c r="R192" s="175">
        <f>SUM(R193:R270)</f>
        <v>22.873755599999999</v>
      </c>
      <c r="S192" s="174"/>
      <c r="T192" s="176">
        <f>SUM(T193:T270)</f>
        <v>0</v>
      </c>
      <c r="AR192" s="177" t="s">
        <v>79</v>
      </c>
      <c r="AT192" s="178" t="s">
        <v>71</v>
      </c>
      <c r="AU192" s="178" t="s">
        <v>79</v>
      </c>
      <c r="AY192" s="177" t="s">
        <v>131</v>
      </c>
      <c r="BK192" s="179">
        <f>SUM(BK193:BK270)</f>
        <v>0</v>
      </c>
    </row>
    <row r="193" spans="2:65" s="1" customFormat="1" ht="16.5" customHeight="1">
      <c r="B193" s="34"/>
      <c r="C193" s="182" t="s">
        <v>400</v>
      </c>
      <c r="D193" s="182" t="s">
        <v>133</v>
      </c>
      <c r="E193" s="183" t="s">
        <v>892</v>
      </c>
      <c r="F193" s="184" t="s">
        <v>893</v>
      </c>
      <c r="G193" s="185" t="s">
        <v>229</v>
      </c>
      <c r="H193" s="186">
        <v>21</v>
      </c>
      <c r="I193" s="187"/>
      <c r="J193" s="188">
        <f>ROUND(I193*H193,2)</f>
        <v>0</v>
      </c>
      <c r="K193" s="184" t="s">
        <v>137</v>
      </c>
      <c r="L193" s="38"/>
      <c r="M193" s="189" t="s">
        <v>19</v>
      </c>
      <c r="N193" s="190" t="s">
        <v>43</v>
      </c>
      <c r="O193" s="60"/>
      <c r="P193" s="191">
        <f>O193*H193</f>
        <v>0</v>
      </c>
      <c r="Q193" s="191">
        <v>8.0000000000000007E-5</v>
      </c>
      <c r="R193" s="191">
        <f>Q193*H193</f>
        <v>1.6800000000000001E-3</v>
      </c>
      <c r="S193" s="191">
        <v>0</v>
      </c>
      <c r="T193" s="192">
        <f>S193*H193</f>
        <v>0</v>
      </c>
      <c r="AR193" s="17" t="s">
        <v>138</v>
      </c>
      <c r="AT193" s="17" t="s">
        <v>133</v>
      </c>
      <c r="AU193" s="17" t="s">
        <v>81</v>
      </c>
      <c r="AY193" s="17" t="s">
        <v>131</v>
      </c>
      <c r="BE193" s="193">
        <f>IF(N193="základní",J193,0)</f>
        <v>0</v>
      </c>
      <c r="BF193" s="193">
        <f>IF(N193="snížená",J193,0)</f>
        <v>0</v>
      </c>
      <c r="BG193" s="193">
        <f>IF(N193="zákl. přenesená",J193,0)</f>
        <v>0</v>
      </c>
      <c r="BH193" s="193">
        <f>IF(N193="sníž. přenesená",J193,0)</f>
        <v>0</v>
      </c>
      <c r="BI193" s="193">
        <f>IF(N193="nulová",J193,0)</f>
        <v>0</v>
      </c>
      <c r="BJ193" s="17" t="s">
        <v>79</v>
      </c>
      <c r="BK193" s="193">
        <f>ROUND(I193*H193,2)</f>
        <v>0</v>
      </c>
      <c r="BL193" s="17" t="s">
        <v>138</v>
      </c>
      <c r="BM193" s="17" t="s">
        <v>894</v>
      </c>
    </row>
    <row r="194" spans="2:65" s="1" customFormat="1" ht="11.25">
      <c r="B194" s="34"/>
      <c r="C194" s="35"/>
      <c r="D194" s="194" t="s">
        <v>140</v>
      </c>
      <c r="E194" s="35"/>
      <c r="F194" s="195" t="s">
        <v>895</v>
      </c>
      <c r="G194" s="35"/>
      <c r="H194" s="35"/>
      <c r="I194" s="112"/>
      <c r="J194" s="35"/>
      <c r="K194" s="35"/>
      <c r="L194" s="38"/>
      <c r="M194" s="196"/>
      <c r="N194" s="60"/>
      <c r="O194" s="60"/>
      <c r="P194" s="60"/>
      <c r="Q194" s="60"/>
      <c r="R194" s="60"/>
      <c r="S194" s="60"/>
      <c r="T194" s="61"/>
      <c r="AT194" s="17" t="s">
        <v>140</v>
      </c>
      <c r="AU194" s="17" t="s">
        <v>81</v>
      </c>
    </row>
    <row r="195" spans="2:65" s="1" customFormat="1" ht="87.75">
      <c r="B195" s="34"/>
      <c r="C195" s="35"/>
      <c r="D195" s="194" t="s">
        <v>142</v>
      </c>
      <c r="E195" s="35"/>
      <c r="F195" s="197" t="s">
        <v>896</v>
      </c>
      <c r="G195" s="35"/>
      <c r="H195" s="35"/>
      <c r="I195" s="112"/>
      <c r="J195" s="35"/>
      <c r="K195" s="35"/>
      <c r="L195" s="38"/>
      <c r="M195" s="196"/>
      <c r="N195" s="60"/>
      <c r="O195" s="60"/>
      <c r="P195" s="60"/>
      <c r="Q195" s="60"/>
      <c r="R195" s="60"/>
      <c r="S195" s="60"/>
      <c r="T195" s="61"/>
      <c r="AT195" s="17" t="s">
        <v>142</v>
      </c>
      <c r="AU195" s="17" t="s">
        <v>81</v>
      </c>
    </row>
    <row r="196" spans="2:65" s="12" customFormat="1" ht="11.25">
      <c r="B196" s="198"/>
      <c r="C196" s="199"/>
      <c r="D196" s="194" t="s">
        <v>146</v>
      </c>
      <c r="E196" s="200" t="s">
        <v>19</v>
      </c>
      <c r="F196" s="201" t="s">
        <v>897</v>
      </c>
      <c r="G196" s="199"/>
      <c r="H196" s="202">
        <v>21</v>
      </c>
      <c r="I196" s="203"/>
      <c r="J196" s="199"/>
      <c r="K196" s="199"/>
      <c r="L196" s="204"/>
      <c r="M196" s="205"/>
      <c r="N196" s="206"/>
      <c r="O196" s="206"/>
      <c r="P196" s="206"/>
      <c r="Q196" s="206"/>
      <c r="R196" s="206"/>
      <c r="S196" s="206"/>
      <c r="T196" s="207"/>
      <c r="AT196" s="208" t="s">
        <v>146</v>
      </c>
      <c r="AU196" s="208" t="s">
        <v>81</v>
      </c>
      <c r="AV196" s="12" t="s">
        <v>81</v>
      </c>
      <c r="AW196" s="12" t="s">
        <v>33</v>
      </c>
      <c r="AX196" s="12" t="s">
        <v>72</v>
      </c>
      <c r="AY196" s="208" t="s">
        <v>131</v>
      </c>
    </row>
    <row r="197" spans="2:65" s="1" customFormat="1" ht="16.5" customHeight="1">
      <c r="B197" s="34"/>
      <c r="C197" s="222" t="s">
        <v>405</v>
      </c>
      <c r="D197" s="222" t="s">
        <v>372</v>
      </c>
      <c r="E197" s="223" t="s">
        <v>898</v>
      </c>
      <c r="F197" s="224" t="s">
        <v>899</v>
      </c>
      <c r="G197" s="225" t="s">
        <v>229</v>
      </c>
      <c r="H197" s="226">
        <v>21.315000000000001</v>
      </c>
      <c r="I197" s="227"/>
      <c r="J197" s="228">
        <f>ROUND(I197*H197,2)</f>
        <v>0</v>
      </c>
      <c r="K197" s="224" t="s">
        <v>137</v>
      </c>
      <c r="L197" s="229"/>
      <c r="M197" s="230" t="s">
        <v>19</v>
      </c>
      <c r="N197" s="231" t="s">
        <v>43</v>
      </c>
      <c r="O197" s="60"/>
      <c r="P197" s="191">
        <f>O197*H197</f>
        <v>0</v>
      </c>
      <c r="Q197" s="191">
        <v>0.1</v>
      </c>
      <c r="R197" s="191">
        <f>Q197*H197</f>
        <v>2.1315000000000004</v>
      </c>
      <c r="S197" s="191">
        <v>0</v>
      </c>
      <c r="T197" s="192">
        <f>S197*H197</f>
        <v>0</v>
      </c>
      <c r="AR197" s="17" t="s">
        <v>193</v>
      </c>
      <c r="AT197" s="17" t="s">
        <v>372</v>
      </c>
      <c r="AU197" s="17" t="s">
        <v>81</v>
      </c>
      <c r="AY197" s="17" t="s">
        <v>131</v>
      </c>
      <c r="BE197" s="193">
        <f>IF(N197="základní",J197,0)</f>
        <v>0</v>
      </c>
      <c r="BF197" s="193">
        <f>IF(N197="snížená",J197,0)</f>
        <v>0</v>
      </c>
      <c r="BG197" s="193">
        <f>IF(N197="zákl. přenesená",J197,0)</f>
        <v>0</v>
      </c>
      <c r="BH197" s="193">
        <f>IF(N197="sníž. přenesená",J197,0)</f>
        <v>0</v>
      </c>
      <c r="BI197" s="193">
        <f>IF(N197="nulová",J197,0)</f>
        <v>0</v>
      </c>
      <c r="BJ197" s="17" t="s">
        <v>79</v>
      </c>
      <c r="BK197" s="193">
        <f>ROUND(I197*H197,2)</f>
        <v>0</v>
      </c>
      <c r="BL197" s="17" t="s">
        <v>138</v>
      </c>
      <c r="BM197" s="17" t="s">
        <v>900</v>
      </c>
    </row>
    <row r="198" spans="2:65" s="1" customFormat="1" ht="11.25">
      <c r="B198" s="34"/>
      <c r="C198" s="35"/>
      <c r="D198" s="194" t="s">
        <v>140</v>
      </c>
      <c r="E198" s="35"/>
      <c r="F198" s="195" t="s">
        <v>899</v>
      </c>
      <c r="G198" s="35"/>
      <c r="H198" s="35"/>
      <c r="I198" s="112"/>
      <c r="J198" s="35"/>
      <c r="K198" s="35"/>
      <c r="L198" s="38"/>
      <c r="M198" s="196"/>
      <c r="N198" s="60"/>
      <c r="O198" s="60"/>
      <c r="P198" s="60"/>
      <c r="Q198" s="60"/>
      <c r="R198" s="60"/>
      <c r="S198" s="60"/>
      <c r="T198" s="61"/>
      <c r="AT198" s="17" t="s">
        <v>140</v>
      </c>
      <c r="AU198" s="17" t="s">
        <v>81</v>
      </c>
    </row>
    <row r="199" spans="2:65" s="12" customFormat="1" ht="11.25">
      <c r="B199" s="198"/>
      <c r="C199" s="199"/>
      <c r="D199" s="194" t="s">
        <v>146</v>
      </c>
      <c r="E199" s="200" t="s">
        <v>19</v>
      </c>
      <c r="F199" s="201" t="s">
        <v>897</v>
      </c>
      <c r="G199" s="199"/>
      <c r="H199" s="202">
        <v>21</v>
      </c>
      <c r="I199" s="203"/>
      <c r="J199" s="199"/>
      <c r="K199" s="199"/>
      <c r="L199" s="204"/>
      <c r="M199" s="205"/>
      <c r="N199" s="206"/>
      <c r="O199" s="206"/>
      <c r="P199" s="206"/>
      <c r="Q199" s="206"/>
      <c r="R199" s="206"/>
      <c r="S199" s="206"/>
      <c r="T199" s="207"/>
      <c r="AT199" s="208" t="s">
        <v>146</v>
      </c>
      <c r="AU199" s="208" t="s">
        <v>81</v>
      </c>
      <c r="AV199" s="12" t="s">
        <v>81</v>
      </c>
      <c r="AW199" s="12" t="s">
        <v>33</v>
      </c>
      <c r="AX199" s="12" t="s">
        <v>72</v>
      </c>
      <c r="AY199" s="208" t="s">
        <v>131</v>
      </c>
    </row>
    <row r="200" spans="2:65" s="12" customFormat="1" ht="11.25">
      <c r="B200" s="198"/>
      <c r="C200" s="199"/>
      <c r="D200" s="194" t="s">
        <v>146</v>
      </c>
      <c r="E200" s="199"/>
      <c r="F200" s="201" t="s">
        <v>901</v>
      </c>
      <c r="G200" s="199"/>
      <c r="H200" s="202">
        <v>21.315000000000001</v>
      </c>
      <c r="I200" s="203"/>
      <c r="J200" s="199"/>
      <c r="K200" s="199"/>
      <c r="L200" s="204"/>
      <c r="M200" s="205"/>
      <c r="N200" s="206"/>
      <c r="O200" s="206"/>
      <c r="P200" s="206"/>
      <c r="Q200" s="206"/>
      <c r="R200" s="206"/>
      <c r="S200" s="206"/>
      <c r="T200" s="207"/>
      <c r="AT200" s="208" t="s">
        <v>146</v>
      </c>
      <c r="AU200" s="208" t="s">
        <v>81</v>
      </c>
      <c r="AV200" s="12" t="s">
        <v>81</v>
      </c>
      <c r="AW200" s="12" t="s">
        <v>4</v>
      </c>
      <c r="AX200" s="12" t="s">
        <v>79</v>
      </c>
      <c r="AY200" s="208" t="s">
        <v>131</v>
      </c>
    </row>
    <row r="201" spans="2:65" s="1" customFormat="1" ht="16.5" customHeight="1">
      <c r="B201" s="34"/>
      <c r="C201" s="182" t="s">
        <v>509</v>
      </c>
      <c r="D201" s="182" t="s">
        <v>133</v>
      </c>
      <c r="E201" s="183" t="s">
        <v>902</v>
      </c>
      <c r="F201" s="184" t="s">
        <v>903</v>
      </c>
      <c r="G201" s="185" t="s">
        <v>229</v>
      </c>
      <c r="H201" s="186">
        <v>2.5</v>
      </c>
      <c r="I201" s="187"/>
      <c r="J201" s="188">
        <f>ROUND(I201*H201,2)</f>
        <v>0</v>
      </c>
      <c r="K201" s="184" t="s">
        <v>19</v>
      </c>
      <c r="L201" s="38"/>
      <c r="M201" s="189" t="s">
        <v>19</v>
      </c>
      <c r="N201" s="190" t="s">
        <v>43</v>
      </c>
      <c r="O201" s="60"/>
      <c r="P201" s="191">
        <f>O201*H201</f>
        <v>0</v>
      </c>
      <c r="Q201" s="191">
        <v>0</v>
      </c>
      <c r="R201" s="191">
        <f>Q201*H201</f>
        <v>0</v>
      </c>
      <c r="S201" s="191">
        <v>0</v>
      </c>
      <c r="T201" s="192">
        <f>S201*H201</f>
        <v>0</v>
      </c>
      <c r="AR201" s="17" t="s">
        <v>138</v>
      </c>
      <c r="AT201" s="17" t="s">
        <v>133</v>
      </c>
      <c r="AU201" s="17" t="s">
        <v>81</v>
      </c>
      <c r="AY201" s="17" t="s">
        <v>131</v>
      </c>
      <c r="BE201" s="193">
        <f>IF(N201="základní",J201,0)</f>
        <v>0</v>
      </c>
      <c r="BF201" s="193">
        <f>IF(N201="snížená",J201,0)</f>
        <v>0</v>
      </c>
      <c r="BG201" s="193">
        <f>IF(N201="zákl. přenesená",J201,0)</f>
        <v>0</v>
      </c>
      <c r="BH201" s="193">
        <f>IF(N201="sníž. přenesená",J201,0)</f>
        <v>0</v>
      </c>
      <c r="BI201" s="193">
        <f>IF(N201="nulová",J201,0)</f>
        <v>0</v>
      </c>
      <c r="BJ201" s="17" t="s">
        <v>79</v>
      </c>
      <c r="BK201" s="193">
        <f>ROUND(I201*H201,2)</f>
        <v>0</v>
      </c>
      <c r="BL201" s="17" t="s">
        <v>138</v>
      </c>
      <c r="BM201" s="17" t="s">
        <v>904</v>
      </c>
    </row>
    <row r="202" spans="2:65" s="1" customFormat="1" ht="11.25">
      <c r="B202" s="34"/>
      <c r="C202" s="35"/>
      <c r="D202" s="194" t="s">
        <v>140</v>
      </c>
      <c r="E202" s="35"/>
      <c r="F202" s="195" t="s">
        <v>903</v>
      </c>
      <c r="G202" s="35"/>
      <c r="H202" s="35"/>
      <c r="I202" s="112"/>
      <c r="J202" s="35"/>
      <c r="K202" s="35"/>
      <c r="L202" s="38"/>
      <c r="M202" s="196"/>
      <c r="N202" s="60"/>
      <c r="O202" s="60"/>
      <c r="P202" s="60"/>
      <c r="Q202" s="60"/>
      <c r="R202" s="60"/>
      <c r="S202" s="60"/>
      <c r="T202" s="61"/>
      <c r="AT202" s="17" t="s">
        <v>140</v>
      </c>
      <c r="AU202" s="17" t="s">
        <v>81</v>
      </c>
    </row>
    <row r="203" spans="2:65" s="1" customFormat="1" ht="68.25">
      <c r="B203" s="34"/>
      <c r="C203" s="35"/>
      <c r="D203" s="194" t="s">
        <v>142</v>
      </c>
      <c r="E203" s="35"/>
      <c r="F203" s="197" t="s">
        <v>905</v>
      </c>
      <c r="G203" s="35"/>
      <c r="H203" s="35"/>
      <c r="I203" s="112"/>
      <c r="J203" s="35"/>
      <c r="K203" s="35"/>
      <c r="L203" s="38"/>
      <c r="M203" s="196"/>
      <c r="N203" s="60"/>
      <c r="O203" s="60"/>
      <c r="P203" s="60"/>
      <c r="Q203" s="60"/>
      <c r="R203" s="60"/>
      <c r="S203" s="60"/>
      <c r="T203" s="61"/>
      <c r="AT203" s="17" t="s">
        <v>142</v>
      </c>
      <c r="AU203" s="17" t="s">
        <v>81</v>
      </c>
    </row>
    <row r="204" spans="2:65" s="13" customFormat="1" ht="11.25">
      <c r="B204" s="212"/>
      <c r="C204" s="213"/>
      <c r="D204" s="194" t="s">
        <v>146</v>
      </c>
      <c r="E204" s="214" t="s">
        <v>19</v>
      </c>
      <c r="F204" s="215" t="s">
        <v>906</v>
      </c>
      <c r="G204" s="213"/>
      <c r="H204" s="214" t="s">
        <v>19</v>
      </c>
      <c r="I204" s="216"/>
      <c r="J204" s="213"/>
      <c r="K204" s="213"/>
      <c r="L204" s="217"/>
      <c r="M204" s="218"/>
      <c r="N204" s="219"/>
      <c r="O204" s="219"/>
      <c r="P204" s="219"/>
      <c r="Q204" s="219"/>
      <c r="R204" s="219"/>
      <c r="S204" s="219"/>
      <c r="T204" s="220"/>
      <c r="AT204" s="221" t="s">
        <v>146</v>
      </c>
      <c r="AU204" s="221" t="s">
        <v>81</v>
      </c>
      <c r="AV204" s="13" t="s">
        <v>79</v>
      </c>
      <c r="AW204" s="13" t="s">
        <v>33</v>
      </c>
      <c r="AX204" s="13" t="s">
        <v>72</v>
      </c>
      <c r="AY204" s="221" t="s">
        <v>131</v>
      </c>
    </row>
    <row r="205" spans="2:65" s="13" customFormat="1" ht="11.25">
      <c r="B205" s="212"/>
      <c r="C205" s="213"/>
      <c r="D205" s="194" t="s">
        <v>146</v>
      </c>
      <c r="E205" s="214" t="s">
        <v>19</v>
      </c>
      <c r="F205" s="215" t="s">
        <v>907</v>
      </c>
      <c r="G205" s="213"/>
      <c r="H205" s="214" t="s">
        <v>19</v>
      </c>
      <c r="I205" s="216"/>
      <c r="J205" s="213"/>
      <c r="K205" s="213"/>
      <c r="L205" s="217"/>
      <c r="M205" s="218"/>
      <c r="N205" s="219"/>
      <c r="O205" s="219"/>
      <c r="P205" s="219"/>
      <c r="Q205" s="219"/>
      <c r="R205" s="219"/>
      <c r="S205" s="219"/>
      <c r="T205" s="220"/>
      <c r="AT205" s="221" t="s">
        <v>146</v>
      </c>
      <c r="AU205" s="221" t="s">
        <v>81</v>
      </c>
      <c r="AV205" s="13" t="s">
        <v>79</v>
      </c>
      <c r="AW205" s="13" t="s">
        <v>33</v>
      </c>
      <c r="AX205" s="13" t="s">
        <v>72</v>
      </c>
      <c r="AY205" s="221" t="s">
        <v>131</v>
      </c>
    </row>
    <row r="206" spans="2:65" s="12" customFormat="1" ht="11.25">
      <c r="B206" s="198"/>
      <c r="C206" s="199"/>
      <c r="D206" s="194" t="s">
        <v>146</v>
      </c>
      <c r="E206" s="200" t="s">
        <v>19</v>
      </c>
      <c r="F206" s="201" t="s">
        <v>908</v>
      </c>
      <c r="G206" s="199"/>
      <c r="H206" s="202">
        <v>2.5</v>
      </c>
      <c r="I206" s="203"/>
      <c r="J206" s="199"/>
      <c r="K206" s="199"/>
      <c r="L206" s="204"/>
      <c r="M206" s="205"/>
      <c r="N206" s="206"/>
      <c r="O206" s="206"/>
      <c r="P206" s="206"/>
      <c r="Q206" s="206"/>
      <c r="R206" s="206"/>
      <c r="S206" s="206"/>
      <c r="T206" s="207"/>
      <c r="AT206" s="208" t="s">
        <v>146</v>
      </c>
      <c r="AU206" s="208" t="s">
        <v>81</v>
      </c>
      <c r="AV206" s="12" t="s">
        <v>81</v>
      </c>
      <c r="AW206" s="12" t="s">
        <v>33</v>
      </c>
      <c r="AX206" s="12" t="s">
        <v>72</v>
      </c>
      <c r="AY206" s="208" t="s">
        <v>131</v>
      </c>
    </row>
    <row r="207" spans="2:65" s="1" customFormat="1" ht="16.5" customHeight="1">
      <c r="B207" s="34"/>
      <c r="C207" s="222" t="s">
        <v>516</v>
      </c>
      <c r="D207" s="222" t="s">
        <v>372</v>
      </c>
      <c r="E207" s="223" t="s">
        <v>909</v>
      </c>
      <c r="F207" s="224" t="s">
        <v>910</v>
      </c>
      <c r="G207" s="225" t="s">
        <v>229</v>
      </c>
      <c r="H207" s="226">
        <v>2.5</v>
      </c>
      <c r="I207" s="227"/>
      <c r="J207" s="228">
        <f>ROUND(I207*H207,2)</f>
        <v>0</v>
      </c>
      <c r="K207" s="224" t="s">
        <v>19</v>
      </c>
      <c r="L207" s="229"/>
      <c r="M207" s="230" t="s">
        <v>19</v>
      </c>
      <c r="N207" s="231" t="s">
        <v>43</v>
      </c>
      <c r="O207" s="60"/>
      <c r="P207" s="191">
        <f>O207*H207</f>
        <v>0</v>
      </c>
      <c r="Q207" s="191">
        <v>2.9299999999999999E-3</v>
      </c>
      <c r="R207" s="191">
        <f>Q207*H207</f>
        <v>7.3249999999999999E-3</v>
      </c>
      <c r="S207" s="191">
        <v>0</v>
      </c>
      <c r="T207" s="192">
        <f>S207*H207</f>
        <v>0</v>
      </c>
      <c r="AR207" s="17" t="s">
        <v>193</v>
      </c>
      <c r="AT207" s="17" t="s">
        <v>372</v>
      </c>
      <c r="AU207" s="17" t="s">
        <v>81</v>
      </c>
      <c r="AY207" s="17" t="s">
        <v>131</v>
      </c>
      <c r="BE207" s="193">
        <f>IF(N207="základní",J207,0)</f>
        <v>0</v>
      </c>
      <c r="BF207" s="193">
        <f>IF(N207="snížená",J207,0)</f>
        <v>0</v>
      </c>
      <c r="BG207" s="193">
        <f>IF(N207="zákl. přenesená",J207,0)</f>
        <v>0</v>
      </c>
      <c r="BH207" s="193">
        <f>IF(N207="sníž. přenesená",J207,0)</f>
        <v>0</v>
      </c>
      <c r="BI207" s="193">
        <f>IF(N207="nulová",J207,0)</f>
        <v>0</v>
      </c>
      <c r="BJ207" s="17" t="s">
        <v>79</v>
      </c>
      <c r="BK207" s="193">
        <f>ROUND(I207*H207,2)</f>
        <v>0</v>
      </c>
      <c r="BL207" s="17" t="s">
        <v>138</v>
      </c>
      <c r="BM207" s="17" t="s">
        <v>911</v>
      </c>
    </row>
    <row r="208" spans="2:65" s="1" customFormat="1" ht="11.25">
      <c r="B208" s="34"/>
      <c r="C208" s="35"/>
      <c r="D208" s="194" t="s">
        <v>140</v>
      </c>
      <c r="E208" s="35"/>
      <c r="F208" s="195" t="s">
        <v>910</v>
      </c>
      <c r="G208" s="35"/>
      <c r="H208" s="35"/>
      <c r="I208" s="112"/>
      <c r="J208" s="35"/>
      <c r="K208" s="35"/>
      <c r="L208" s="38"/>
      <c r="M208" s="196"/>
      <c r="N208" s="60"/>
      <c r="O208" s="60"/>
      <c r="P208" s="60"/>
      <c r="Q208" s="60"/>
      <c r="R208" s="60"/>
      <c r="S208" s="60"/>
      <c r="T208" s="61"/>
      <c r="AT208" s="17" t="s">
        <v>140</v>
      </c>
      <c r="AU208" s="17" t="s">
        <v>81</v>
      </c>
    </row>
    <row r="209" spans="2:65" s="13" customFormat="1" ht="11.25">
      <c r="B209" s="212"/>
      <c r="C209" s="213"/>
      <c r="D209" s="194" t="s">
        <v>146</v>
      </c>
      <c r="E209" s="214" t="s">
        <v>19</v>
      </c>
      <c r="F209" s="215" t="s">
        <v>906</v>
      </c>
      <c r="G209" s="213"/>
      <c r="H209" s="214" t="s">
        <v>19</v>
      </c>
      <c r="I209" s="216"/>
      <c r="J209" s="213"/>
      <c r="K209" s="213"/>
      <c r="L209" s="217"/>
      <c r="M209" s="218"/>
      <c r="N209" s="219"/>
      <c r="O209" s="219"/>
      <c r="P209" s="219"/>
      <c r="Q209" s="219"/>
      <c r="R209" s="219"/>
      <c r="S209" s="219"/>
      <c r="T209" s="220"/>
      <c r="AT209" s="221" t="s">
        <v>146</v>
      </c>
      <c r="AU209" s="221" t="s">
        <v>81</v>
      </c>
      <c r="AV209" s="13" t="s">
        <v>79</v>
      </c>
      <c r="AW209" s="13" t="s">
        <v>33</v>
      </c>
      <c r="AX209" s="13" t="s">
        <v>72</v>
      </c>
      <c r="AY209" s="221" t="s">
        <v>131</v>
      </c>
    </row>
    <row r="210" spans="2:65" s="13" customFormat="1" ht="11.25">
      <c r="B210" s="212"/>
      <c r="C210" s="213"/>
      <c r="D210" s="194" t="s">
        <v>146</v>
      </c>
      <c r="E210" s="214" t="s">
        <v>19</v>
      </c>
      <c r="F210" s="215" t="s">
        <v>907</v>
      </c>
      <c r="G210" s="213"/>
      <c r="H210" s="214" t="s">
        <v>19</v>
      </c>
      <c r="I210" s="216"/>
      <c r="J210" s="213"/>
      <c r="K210" s="213"/>
      <c r="L210" s="217"/>
      <c r="M210" s="218"/>
      <c r="N210" s="219"/>
      <c r="O210" s="219"/>
      <c r="P210" s="219"/>
      <c r="Q210" s="219"/>
      <c r="R210" s="219"/>
      <c r="S210" s="219"/>
      <c r="T210" s="220"/>
      <c r="AT210" s="221" t="s">
        <v>146</v>
      </c>
      <c r="AU210" s="221" t="s">
        <v>81</v>
      </c>
      <c r="AV210" s="13" t="s">
        <v>79</v>
      </c>
      <c r="AW210" s="13" t="s">
        <v>33</v>
      </c>
      <c r="AX210" s="13" t="s">
        <v>72</v>
      </c>
      <c r="AY210" s="221" t="s">
        <v>131</v>
      </c>
    </row>
    <row r="211" spans="2:65" s="12" customFormat="1" ht="11.25">
      <c r="B211" s="198"/>
      <c r="C211" s="199"/>
      <c r="D211" s="194" t="s">
        <v>146</v>
      </c>
      <c r="E211" s="200" t="s">
        <v>19</v>
      </c>
      <c r="F211" s="201" t="s">
        <v>908</v>
      </c>
      <c r="G211" s="199"/>
      <c r="H211" s="202">
        <v>2.5</v>
      </c>
      <c r="I211" s="203"/>
      <c r="J211" s="199"/>
      <c r="K211" s="199"/>
      <c r="L211" s="204"/>
      <c r="M211" s="205"/>
      <c r="N211" s="206"/>
      <c r="O211" s="206"/>
      <c r="P211" s="206"/>
      <c r="Q211" s="206"/>
      <c r="R211" s="206"/>
      <c r="S211" s="206"/>
      <c r="T211" s="207"/>
      <c r="AT211" s="208" t="s">
        <v>146</v>
      </c>
      <c r="AU211" s="208" t="s">
        <v>81</v>
      </c>
      <c r="AV211" s="12" t="s">
        <v>81</v>
      </c>
      <c r="AW211" s="12" t="s">
        <v>33</v>
      </c>
      <c r="AX211" s="12" t="s">
        <v>72</v>
      </c>
      <c r="AY211" s="208" t="s">
        <v>131</v>
      </c>
    </row>
    <row r="212" spans="2:65" s="1" customFormat="1" ht="16.5" customHeight="1">
      <c r="B212" s="34"/>
      <c r="C212" s="182" t="s">
        <v>537</v>
      </c>
      <c r="D212" s="182" t="s">
        <v>133</v>
      </c>
      <c r="E212" s="183" t="s">
        <v>912</v>
      </c>
      <c r="F212" s="184" t="s">
        <v>913</v>
      </c>
      <c r="G212" s="185" t="s">
        <v>418</v>
      </c>
      <c r="H212" s="186">
        <v>1</v>
      </c>
      <c r="I212" s="187"/>
      <c r="J212" s="188">
        <f>ROUND(I212*H212,2)</f>
        <v>0</v>
      </c>
      <c r="K212" s="184" t="s">
        <v>19</v>
      </c>
      <c r="L212" s="38"/>
      <c r="M212" s="189" t="s">
        <v>19</v>
      </c>
      <c r="N212" s="190" t="s">
        <v>43</v>
      </c>
      <c r="O212" s="60"/>
      <c r="P212" s="191">
        <f>O212*H212</f>
        <v>0</v>
      </c>
      <c r="Q212" s="191">
        <v>0</v>
      </c>
      <c r="R212" s="191">
        <f>Q212*H212</f>
        <v>0</v>
      </c>
      <c r="S212" s="191">
        <v>0</v>
      </c>
      <c r="T212" s="192">
        <f>S212*H212</f>
        <v>0</v>
      </c>
      <c r="AR212" s="17" t="s">
        <v>138</v>
      </c>
      <c r="AT212" s="17" t="s">
        <v>133</v>
      </c>
      <c r="AU212" s="17" t="s">
        <v>81</v>
      </c>
      <c r="AY212" s="17" t="s">
        <v>131</v>
      </c>
      <c r="BE212" s="193">
        <f>IF(N212="základní",J212,0)</f>
        <v>0</v>
      </c>
      <c r="BF212" s="193">
        <f>IF(N212="snížená",J212,0)</f>
        <v>0</v>
      </c>
      <c r="BG212" s="193">
        <f>IF(N212="zákl. přenesená",J212,0)</f>
        <v>0</v>
      </c>
      <c r="BH212" s="193">
        <f>IF(N212="sníž. přenesená",J212,0)</f>
        <v>0</v>
      </c>
      <c r="BI212" s="193">
        <f>IF(N212="nulová",J212,0)</f>
        <v>0</v>
      </c>
      <c r="BJ212" s="17" t="s">
        <v>79</v>
      </c>
      <c r="BK212" s="193">
        <f>ROUND(I212*H212,2)</f>
        <v>0</v>
      </c>
      <c r="BL212" s="17" t="s">
        <v>138</v>
      </c>
      <c r="BM212" s="17" t="s">
        <v>914</v>
      </c>
    </row>
    <row r="213" spans="2:65" s="1" customFormat="1" ht="11.25">
      <c r="B213" s="34"/>
      <c r="C213" s="35"/>
      <c r="D213" s="194" t="s">
        <v>140</v>
      </c>
      <c r="E213" s="35"/>
      <c r="F213" s="195" t="s">
        <v>913</v>
      </c>
      <c r="G213" s="35"/>
      <c r="H213" s="35"/>
      <c r="I213" s="112"/>
      <c r="J213" s="35"/>
      <c r="K213" s="35"/>
      <c r="L213" s="38"/>
      <c r="M213" s="196"/>
      <c r="N213" s="60"/>
      <c r="O213" s="60"/>
      <c r="P213" s="60"/>
      <c r="Q213" s="60"/>
      <c r="R213" s="60"/>
      <c r="S213" s="60"/>
      <c r="T213" s="61"/>
      <c r="AT213" s="17" t="s">
        <v>140</v>
      </c>
      <c r="AU213" s="17" t="s">
        <v>81</v>
      </c>
    </row>
    <row r="214" spans="2:65" s="13" customFormat="1" ht="11.25">
      <c r="B214" s="212"/>
      <c r="C214" s="213"/>
      <c r="D214" s="194" t="s">
        <v>146</v>
      </c>
      <c r="E214" s="214" t="s">
        <v>19</v>
      </c>
      <c r="F214" s="215" t="s">
        <v>906</v>
      </c>
      <c r="G214" s="213"/>
      <c r="H214" s="214" t="s">
        <v>19</v>
      </c>
      <c r="I214" s="216"/>
      <c r="J214" s="213"/>
      <c r="K214" s="213"/>
      <c r="L214" s="217"/>
      <c r="M214" s="218"/>
      <c r="N214" s="219"/>
      <c r="O214" s="219"/>
      <c r="P214" s="219"/>
      <c r="Q214" s="219"/>
      <c r="R214" s="219"/>
      <c r="S214" s="219"/>
      <c r="T214" s="220"/>
      <c r="AT214" s="221" t="s">
        <v>146</v>
      </c>
      <c r="AU214" s="221" t="s">
        <v>81</v>
      </c>
      <c r="AV214" s="13" t="s">
        <v>79</v>
      </c>
      <c r="AW214" s="13" t="s">
        <v>33</v>
      </c>
      <c r="AX214" s="13" t="s">
        <v>72</v>
      </c>
      <c r="AY214" s="221" t="s">
        <v>131</v>
      </c>
    </row>
    <row r="215" spans="2:65" s="13" customFormat="1" ht="11.25">
      <c r="B215" s="212"/>
      <c r="C215" s="213"/>
      <c r="D215" s="194" t="s">
        <v>146</v>
      </c>
      <c r="E215" s="214" t="s">
        <v>19</v>
      </c>
      <c r="F215" s="215" t="s">
        <v>907</v>
      </c>
      <c r="G215" s="213"/>
      <c r="H215" s="214" t="s">
        <v>19</v>
      </c>
      <c r="I215" s="216"/>
      <c r="J215" s="213"/>
      <c r="K215" s="213"/>
      <c r="L215" s="217"/>
      <c r="M215" s="218"/>
      <c r="N215" s="219"/>
      <c r="O215" s="219"/>
      <c r="P215" s="219"/>
      <c r="Q215" s="219"/>
      <c r="R215" s="219"/>
      <c r="S215" s="219"/>
      <c r="T215" s="220"/>
      <c r="AT215" s="221" t="s">
        <v>146</v>
      </c>
      <c r="AU215" s="221" t="s">
        <v>81</v>
      </c>
      <c r="AV215" s="13" t="s">
        <v>79</v>
      </c>
      <c r="AW215" s="13" t="s">
        <v>33</v>
      </c>
      <c r="AX215" s="13" t="s">
        <v>72</v>
      </c>
      <c r="AY215" s="221" t="s">
        <v>131</v>
      </c>
    </row>
    <row r="216" spans="2:65" s="12" customFormat="1" ht="11.25">
      <c r="B216" s="198"/>
      <c r="C216" s="199"/>
      <c r="D216" s="194" t="s">
        <v>146</v>
      </c>
      <c r="E216" s="200" t="s">
        <v>19</v>
      </c>
      <c r="F216" s="201" t="s">
        <v>79</v>
      </c>
      <c r="G216" s="199"/>
      <c r="H216" s="202">
        <v>1</v>
      </c>
      <c r="I216" s="203"/>
      <c r="J216" s="199"/>
      <c r="K216" s="199"/>
      <c r="L216" s="204"/>
      <c r="M216" s="205"/>
      <c r="N216" s="206"/>
      <c r="O216" s="206"/>
      <c r="P216" s="206"/>
      <c r="Q216" s="206"/>
      <c r="R216" s="206"/>
      <c r="S216" s="206"/>
      <c r="T216" s="207"/>
      <c r="AT216" s="208" t="s">
        <v>146</v>
      </c>
      <c r="AU216" s="208" t="s">
        <v>81</v>
      </c>
      <c r="AV216" s="12" t="s">
        <v>81</v>
      </c>
      <c r="AW216" s="12" t="s">
        <v>33</v>
      </c>
      <c r="AX216" s="12" t="s">
        <v>72</v>
      </c>
      <c r="AY216" s="208" t="s">
        <v>131</v>
      </c>
    </row>
    <row r="217" spans="2:65" s="1" customFormat="1" ht="16.5" customHeight="1">
      <c r="B217" s="34"/>
      <c r="C217" s="222" t="s">
        <v>545</v>
      </c>
      <c r="D217" s="222" t="s">
        <v>372</v>
      </c>
      <c r="E217" s="223" t="s">
        <v>915</v>
      </c>
      <c r="F217" s="224" t="s">
        <v>916</v>
      </c>
      <c r="G217" s="225" t="s">
        <v>418</v>
      </c>
      <c r="H217" s="226">
        <v>1</v>
      </c>
      <c r="I217" s="227"/>
      <c r="J217" s="228">
        <f>ROUND(I217*H217,2)</f>
        <v>0</v>
      </c>
      <c r="K217" s="224" t="s">
        <v>19</v>
      </c>
      <c r="L217" s="229"/>
      <c r="M217" s="230" t="s">
        <v>19</v>
      </c>
      <c r="N217" s="231" t="s">
        <v>43</v>
      </c>
      <c r="O217" s="60"/>
      <c r="P217" s="191">
        <f>O217*H217</f>
        <v>0</v>
      </c>
      <c r="Q217" s="191">
        <v>0</v>
      </c>
      <c r="R217" s="191">
        <f>Q217*H217</f>
        <v>0</v>
      </c>
      <c r="S217" s="191">
        <v>0</v>
      </c>
      <c r="T217" s="192">
        <f>S217*H217</f>
        <v>0</v>
      </c>
      <c r="AR217" s="17" t="s">
        <v>193</v>
      </c>
      <c r="AT217" s="17" t="s">
        <v>372</v>
      </c>
      <c r="AU217" s="17" t="s">
        <v>81</v>
      </c>
      <c r="AY217" s="17" t="s">
        <v>131</v>
      </c>
      <c r="BE217" s="193">
        <f>IF(N217="základní",J217,0)</f>
        <v>0</v>
      </c>
      <c r="BF217" s="193">
        <f>IF(N217="snížená",J217,0)</f>
        <v>0</v>
      </c>
      <c r="BG217" s="193">
        <f>IF(N217="zákl. přenesená",J217,0)</f>
        <v>0</v>
      </c>
      <c r="BH217" s="193">
        <f>IF(N217="sníž. přenesená",J217,0)</f>
        <v>0</v>
      </c>
      <c r="BI217" s="193">
        <f>IF(N217="nulová",J217,0)</f>
        <v>0</v>
      </c>
      <c r="BJ217" s="17" t="s">
        <v>79</v>
      </c>
      <c r="BK217" s="193">
        <f>ROUND(I217*H217,2)</f>
        <v>0</v>
      </c>
      <c r="BL217" s="17" t="s">
        <v>138</v>
      </c>
      <c r="BM217" s="17" t="s">
        <v>917</v>
      </c>
    </row>
    <row r="218" spans="2:65" s="1" customFormat="1" ht="11.25">
      <c r="B218" s="34"/>
      <c r="C218" s="35"/>
      <c r="D218" s="194" t="s">
        <v>140</v>
      </c>
      <c r="E218" s="35"/>
      <c r="F218" s="195" t="s">
        <v>916</v>
      </c>
      <c r="G218" s="35"/>
      <c r="H218" s="35"/>
      <c r="I218" s="112"/>
      <c r="J218" s="35"/>
      <c r="K218" s="35"/>
      <c r="L218" s="38"/>
      <c r="M218" s="196"/>
      <c r="N218" s="60"/>
      <c r="O218" s="60"/>
      <c r="P218" s="60"/>
      <c r="Q218" s="60"/>
      <c r="R218" s="60"/>
      <c r="S218" s="60"/>
      <c r="T218" s="61"/>
      <c r="AT218" s="17" t="s">
        <v>140</v>
      </c>
      <c r="AU218" s="17" t="s">
        <v>81</v>
      </c>
    </row>
    <row r="219" spans="2:65" s="13" customFormat="1" ht="11.25">
      <c r="B219" s="212"/>
      <c r="C219" s="213"/>
      <c r="D219" s="194" t="s">
        <v>146</v>
      </c>
      <c r="E219" s="214" t="s">
        <v>19</v>
      </c>
      <c r="F219" s="215" t="s">
        <v>906</v>
      </c>
      <c r="G219" s="213"/>
      <c r="H219" s="214" t="s">
        <v>19</v>
      </c>
      <c r="I219" s="216"/>
      <c r="J219" s="213"/>
      <c r="K219" s="213"/>
      <c r="L219" s="217"/>
      <c r="M219" s="218"/>
      <c r="N219" s="219"/>
      <c r="O219" s="219"/>
      <c r="P219" s="219"/>
      <c r="Q219" s="219"/>
      <c r="R219" s="219"/>
      <c r="S219" s="219"/>
      <c r="T219" s="220"/>
      <c r="AT219" s="221" t="s">
        <v>146</v>
      </c>
      <c r="AU219" s="221" t="s">
        <v>81</v>
      </c>
      <c r="AV219" s="13" t="s">
        <v>79</v>
      </c>
      <c r="AW219" s="13" t="s">
        <v>33</v>
      </c>
      <c r="AX219" s="13" t="s">
        <v>72</v>
      </c>
      <c r="AY219" s="221" t="s">
        <v>131</v>
      </c>
    </row>
    <row r="220" spans="2:65" s="13" customFormat="1" ht="11.25">
      <c r="B220" s="212"/>
      <c r="C220" s="213"/>
      <c r="D220" s="194" t="s">
        <v>146</v>
      </c>
      <c r="E220" s="214" t="s">
        <v>19</v>
      </c>
      <c r="F220" s="215" t="s">
        <v>907</v>
      </c>
      <c r="G220" s="213"/>
      <c r="H220" s="214" t="s">
        <v>19</v>
      </c>
      <c r="I220" s="216"/>
      <c r="J220" s="213"/>
      <c r="K220" s="213"/>
      <c r="L220" s="217"/>
      <c r="M220" s="218"/>
      <c r="N220" s="219"/>
      <c r="O220" s="219"/>
      <c r="P220" s="219"/>
      <c r="Q220" s="219"/>
      <c r="R220" s="219"/>
      <c r="S220" s="219"/>
      <c r="T220" s="220"/>
      <c r="AT220" s="221" t="s">
        <v>146</v>
      </c>
      <c r="AU220" s="221" t="s">
        <v>81</v>
      </c>
      <c r="AV220" s="13" t="s">
        <v>79</v>
      </c>
      <c r="AW220" s="13" t="s">
        <v>33</v>
      </c>
      <c r="AX220" s="13" t="s">
        <v>72</v>
      </c>
      <c r="AY220" s="221" t="s">
        <v>131</v>
      </c>
    </row>
    <row r="221" spans="2:65" s="12" customFormat="1" ht="11.25">
      <c r="B221" s="198"/>
      <c r="C221" s="199"/>
      <c r="D221" s="194" t="s">
        <v>146</v>
      </c>
      <c r="E221" s="200" t="s">
        <v>19</v>
      </c>
      <c r="F221" s="201" t="s">
        <v>79</v>
      </c>
      <c r="G221" s="199"/>
      <c r="H221" s="202">
        <v>1</v>
      </c>
      <c r="I221" s="203"/>
      <c r="J221" s="199"/>
      <c r="K221" s="199"/>
      <c r="L221" s="204"/>
      <c r="M221" s="205"/>
      <c r="N221" s="206"/>
      <c r="O221" s="206"/>
      <c r="P221" s="206"/>
      <c r="Q221" s="206"/>
      <c r="R221" s="206"/>
      <c r="S221" s="206"/>
      <c r="T221" s="207"/>
      <c r="AT221" s="208" t="s">
        <v>146</v>
      </c>
      <c r="AU221" s="208" t="s">
        <v>81</v>
      </c>
      <c r="AV221" s="12" t="s">
        <v>81</v>
      </c>
      <c r="AW221" s="12" t="s">
        <v>33</v>
      </c>
      <c r="AX221" s="12" t="s">
        <v>72</v>
      </c>
      <c r="AY221" s="208" t="s">
        <v>131</v>
      </c>
    </row>
    <row r="222" spans="2:65" s="1" customFormat="1" ht="16.5" customHeight="1">
      <c r="B222" s="34"/>
      <c r="C222" s="182" t="s">
        <v>918</v>
      </c>
      <c r="D222" s="182" t="s">
        <v>133</v>
      </c>
      <c r="E222" s="183" t="s">
        <v>919</v>
      </c>
      <c r="F222" s="184" t="s">
        <v>920</v>
      </c>
      <c r="G222" s="185" t="s">
        <v>418</v>
      </c>
      <c r="H222" s="186">
        <v>1</v>
      </c>
      <c r="I222" s="187"/>
      <c r="J222" s="188">
        <f>ROUND(I222*H222,2)</f>
        <v>0</v>
      </c>
      <c r="K222" s="184" t="s">
        <v>137</v>
      </c>
      <c r="L222" s="38"/>
      <c r="M222" s="189" t="s">
        <v>19</v>
      </c>
      <c r="N222" s="190" t="s">
        <v>43</v>
      </c>
      <c r="O222" s="60"/>
      <c r="P222" s="191">
        <f>O222*H222</f>
        <v>0</v>
      </c>
      <c r="Q222" s="191">
        <v>1E-4</v>
      </c>
      <c r="R222" s="191">
        <f>Q222*H222</f>
        <v>1E-4</v>
      </c>
      <c r="S222" s="191">
        <v>0</v>
      </c>
      <c r="T222" s="192">
        <f>S222*H222</f>
        <v>0</v>
      </c>
      <c r="AR222" s="17" t="s">
        <v>138</v>
      </c>
      <c r="AT222" s="17" t="s">
        <v>133</v>
      </c>
      <c r="AU222" s="17" t="s">
        <v>81</v>
      </c>
      <c r="AY222" s="17" t="s">
        <v>131</v>
      </c>
      <c r="BE222" s="193">
        <f>IF(N222="základní",J222,0)</f>
        <v>0</v>
      </c>
      <c r="BF222" s="193">
        <f>IF(N222="snížená",J222,0)</f>
        <v>0</v>
      </c>
      <c r="BG222" s="193">
        <f>IF(N222="zákl. přenesená",J222,0)</f>
        <v>0</v>
      </c>
      <c r="BH222" s="193">
        <f>IF(N222="sníž. přenesená",J222,0)</f>
        <v>0</v>
      </c>
      <c r="BI222" s="193">
        <f>IF(N222="nulová",J222,0)</f>
        <v>0</v>
      </c>
      <c r="BJ222" s="17" t="s">
        <v>79</v>
      </c>
      <c r="BK222" s="193">
        <f>ROUND(I222*H222,2)</f>
        <v>0</v>
      </c>
      <c r="BL222" s="17" t="s">
        <v>138</v>
      </c>
      <c r="BM222" s="17" t="s">
        <v>921</v>
      </c>
    </row>
    <row r="223" spans="2:65" s="1" customFormat="1" ht="11.25">
      <c r="B223" s="34"/>
      <c r="C223" s="35"/>
      <c r="D223" s="194" t="s">
        <v>140</v>
      </c>
      <c r="E223" s="35"/>
      <c r="F223" s="195" t="s">
        <v>922</v>
      </c>
      <c r="G223" s="35"/>
      <c r="H223" s="35"/>
      <c r="I223" s="112"/>
      <c r="J223" s="35"/>
      <c r="K223" s="35"/>
      <c r="L223" s="38"/>
      <c r="M223" s="196"/>
      <c r="N223" s="60"/>
      <c r="O223" s="60"/>
      <c r="P223" s="60"/>
      <c r="Q223" s="60"/>
      <c r="R223" s="60"/>
      <c r="S223" s="60"/>
      <c r="T223" s="61"/>
      <c r="AT223" s="17" t="s">
        <v>140</v>
      </c>
      <c r="AU223" s="17" t="s">
        <v>81</v>
      </c>
    </row>
    <row r="224" spans="2:65" s="1" customFormat="1" ht="58.5">
      <c r="B224" s="34"/>
      <c r="C224" s="35"/>
      <c r="D224" s="194" t="s">
        <v>142</v>
      </c>
      <c r="E224" s="35"/>
      <c r="F224" s="197" t="s">
        <v>923</v>
      </c>
      <c r="G224" s="35"/>
      <c r="H224" s="35"/>
      <c r="I224" s="112"/>
      <c r="J224" s="35"/>
      <c r="K224" s="35"/>
      <c r="L224" s="38"/>
      <c r="M224" s="196"/>
      <c r="N224" s="60"/>
      <c r="O224" s="60"/>
      <c r="P224" s="60"/>
      <c r="Q224" s="60"/>
      <c r="R224" s="60"/>
      <c r="S224" s="60"/>
      <c r="T224" s="61"/>
      <c r="AT224" s="17" t="s">
        <v>142</v>
      </c>
      <c r="AU224" s="17" t="s">
        <v>81</v>
      </c>
    </row>
    <row r="225" spans="2:65" s="12" customFormat="1" ht="11.25">
      <c r="B225" s="198"/>
      <c r="C225" s="199"/>
      <c r="D225" s="194" t="s">
        <v>146</v>
      </c>
      <c r="E225" s="200" t="s">
        <v>19</v>
      </c>
      <c r="F225" s="201" t="s">
        <v>924</v>
      </c>
      <c r="G225" s="199"/>
      <c r="H225" s="202">
        <v>1</v>
      </c>
      <c r="I225" s="203"/>
      <c r="J225" s="199"/>
      <c r="K225" s="199"/>
      <c r="L225" s="204"/>
      <c r="M225" s="205"/>
      <c r="N225" s="206"/>
      <c r="O225" s="206"/>
      <c r="P225" s="206"/>
      <c r="Q225" s="206"/>
      <c r="R225" s="206"/>
      <c r="S225" s="206"/>
      <c r="T225" s="207"/>
      <c r="AT225" s="208" t="s">
        <v>146</v>
      </c>
      <c r="AU225" s="208" t="s">
        <v>81</v>
      </c>
      <c r="AV225" s="12" t="s">
        <v>81</v>
      </c>
      <c r="AW225" s="12" t="s">
        <v>33</v>
      </c>
      <c r="AX225" s="12" t="s">
        <v>72</v>
      </c>
      <c r="AY225" s="208" t="s">
        <v>131</v>
      </c>
    </row>
    <row r="226" spans="2:65" s="1" customFormat="1" ht="16.5" customHeight="1">
      <c r="B226" s="34"/>
      <c r="C226" s="222" t="s">
        <v>782</v>
      </c>
      <c r="D226" s="222" t="s">
        <v>372</v>
      </c>
      <c r="E226" s="223" t="s">
        <v>925</v>
      </c>
      <c r="F226" s="224" t="s">
        <v>926</v>
      </c>
      <c r="G226" s="225" t="s">
        <v>418</v>
      </c>
      <c r="H226" s="226">
        <v>1</v>
      </c>
      <c r="I226" s="227"/>
      <c r="J226" s="228">
        <f>ROUND(I226*H226,2)</f>
        <v>0</v>
      </c>
      <c r="K226" s="224" t="s">
        <v>19</v>
      </c>
      <c r="L226" s="229"/>
      <c r="M226" s="230" t="s">
        <v>19</v>
      </c>
      <c r="N226" s="231" t="s">
        <v>43</v>
      </c>
      <c r="O226" s="60"/>
      <c r="P226" s="191">
        <f>O226*H226</f>
        <v>0</v>
      </c>
      <c r="Q226" s="191">
        <v>1.8E-3</v>
      </c>
      <c r="R226" s="191">
        <f>Q226*H226</f>
        <v>1.8E-3</v>
      </c>
      <c r="S226" s="191">
        <v>0</v>
      </c>
      <c r="T226" s="192">
        <f>S226*H226</f>
        <v>0</v>
      </c>
      <c r="AR226" s="17" t="s">
        <v>193</v>
      </c>
      <c r="AT226" s="17" t="s">
        <v>372</v>
      </c>
      <c r="AU226" s="17" t="s">
        <v>81</v>
      </c>
      <c r="AY226" s="17" t="s">
        <v>131</v>
      </c>
      <c r="BE226" s="193">
        <f>IF(N226="základní",J226,0)</f>
        <v>0</v>
      </c>
      <c r="BF226" s="193">
        <f>IF(N226="snížená",J226,0)</f>
        <v>0</v>
      </c>
      <c r="BG226" s="193">
        <f>IF(N226="zákl. přenesená",J226,0)</f>
        <v>0</v>
      </c>
      <c r="BH226" s="193">
        <f>IF(N226="sníž. přenesená",J226,0)</f>
        <v>0</v>
      </c>
      <c r="BI226" s="193">
        <f>IF(N226="nulová",J226,0)</f>
        <v>0</v>
      </c>
      <c r="BJ226" s="17" t="s">
        <v>79</v>
      </c>
      <c r="BK226" s="193">
        <f>ROUND(I226*H226,2)</f>
        <v>0</v>
      </c>
      <c r="BL226" s="17" t="s">
        <v>138</v>
      </c>
      <c r="BM226" s="17" t="s">
        <v>927</v>
      </c>
    </row>
    <row r="227" spans="2:65" s="1" customFormat="1" ht="11.25">
      <c r="B227" s="34"/>
      <c r="C227" s="35"/>
      <c r="D227" s="194" t="s">
        <v>140</v>
      </c>
      <c r="E227" s="35"/>
      <c r="F227" s="195" t="s">
        <v>926</v>
      </c>
      <c r="G227" s="35"/>
      <c r="H227" s="35"/>
      <c r="I227" s="112"/>
      <c r="J227" s="35"/>
      <c r="K227" s="35"/>
      <c r="L227" s="38"/>
      <c r="M227" s="196"/>
      <c r="N227" s="60"/>
      <c r="O227" s="60"/>
      <c r="P227" s="60"/>
      <c r="Q227" s="60"/>
      <c r="R227" s="60"/>
      <c r="S227" s="60"/>
      <c r="T227" s="61"/>
      <c r="AT227" s="17" t="s">
        <v>140</v>
      </c>
      <c r="AU227" s="17" t="s">
        <v>81</v>
      </c>
    </row>
    <row r="228" spans="2:65" s="12" customFormat="1" ht="11.25">
      <c r="B228" s="198"/>
      <c r="C228" s="199"/>
      <c r="D228" s="194" t="s">
        <v>146</v>
      </c>
      <c r="E228" s="200" t="s">
        <v>19</v>
      </c>
      <c r="F228" s="201" t="s">
        <v>924</v>
      </c>
      <c r="G228" s="199"/>
      <c r="H228" s="202">
        <v>1</v>
      </c>
      <c r="I228" s="203"/>
      <c r="J228" s="199"/>
      <c r="K228" s="199"/>
      <c r="L228" s="204"/>
      <c r="M228" s="205"/>
      <c r="N228" s="206"/>
      <c r="O228" s="206"/>
      <c r="P228" s="206"/>
      <c r="Q228" s="206"/>
      <c r="R228" s="206"/>
      <c r="S228" s="206"/>
      <c r="T228" s="207"/>
      <c r="AT228" s="208" t="s">
        <v>146</v>
      </c>
      <c r="AU228" s="208" t="s">
        <v>81</v>
      </c>
      <c r="AV228" s="12" t="s">
        <v>81</v>
      </c>
      <c r="AW228" s="12" t="s">
        <v>33</v>
      </c>
      <c r="AX228" s="12" t="s">
        <v>72</v>
      </c>
      <c r="AY228" s="208" t="s">
        <v>131</v>
      </c>
    </row>
    <row r="229" spans="2:65" s="1" customFormat="1" ht="16.5" customHeight="1">
      <c r="B229" s="34"/>
      <c r="C229" s="182" t="s">
        <v>928</v>
      </c>
      <c r="D229" s="182" t="s">
        <v>133</v>
      </c>
      <c r="E229" s="183" t="s">
        <v>929</v>
      </c>
      <c r="F229" s="184" t="s">
        <v>930</v>
      </c>
      <c r="G229" s="185" t="s">
        <v>418</v>
      </c>
      <c r="H229" s="186">
        <v>1</v>
      </c>
      <c r="I229" s="187"/>
      <c r="J229" s="188">
        <f>ROUND(I229*H229,2)</f>
        <v>0</v>
      </c>
      <c r="K229" s="184" t="s">
        <v>137</v>
      </c>
      <c r="L229" s="38"/>
      <c r="M229" s="189" t="s">
        <v>19</v>
      </c>
      <c r="N229" s="190" t="s">
        <v>43</v>
      </c>
      <c r="O229" s="60"/>
      <c r="P229" s="191">
        <f>O229*H229</f>
        <v>0</v>
      </c>
      <c r="Q229" s="191">
        <v>9.1800000000000007E-3</v>
      </c>
      <c r="R229" s="191">
        <f>Q229*H229</f>
        <v>9.1800000000000007E-3</v>
      </c>
      <c r="S229" s="191">
        <v>0</v>
      </c>
      <c r="T229" s="192">
        <f>S229*H229</f>
        <v>0</v>
      </c>
      <c r="AR229" s="17" t="s">
        <v>138</v>
      </c>
      <c r="AT229" s="17" t="s">
        <v>133</v>
      </c>
      <c r="AU229" s="17" t="s">
        <v>81</v>
      </c>
      <c r="AY229" s="17" t="s">
        <v>131</v>
      </c>
      <c r="BE229" s="193">
        <f>IF(N229="základní",J229,0)</f>
        <v>0</v>
      </c>
      <c r="BF229" s="193">
        <f>IF(N229="snížená",J229,0)</f>
        <v>0</v>
      </c>
      <c r="BG229" s="193">
        <f>IF(N229="zákl. přenesená",J229,0)</f>
        <v>0</v>
      </c>
      <c r="BH229" s="193">
        <f>IF(N229="sníž. přenesená",J229,0)</f>
        <v>0</v>
      </c>
      <c r="BI229" s="193">
        <f>IF(N229="nulová",J229,0)</f>
        <v>0</v>
      </c>
      <c r="BJ229" s="17" t="s">
        <v>79</v>
      </c>
      <c r="BK229" s="193">
        <f>ROUND(I229*H229,2)</f>
        <v>0</v>
      </c>
      <c r="BL229" s="17" t="s">
        <v>138</v>
      </c>
      <c r="BM229" s="17" t="s">
        <v>931</v>
      </c>
    </row>
    <row r="230" spans="2:65" s="1" customFormat="1" ht="11.25">
      <c r="B230" s="34"/>
      <c r="C230" s="35"/>
      <c r="D230" s="194" t="s">
        <v>140</v>
      </c>
      <c r="E230" s="35"/>
      <c r="F230" s="195" t="s">
        <v>930</v>
      </c>
      <c r="G230" s="35"/>
      <c r="H230" s="35"/>
      <c r="I230" s="112"/>
      <c r="J230" s="35"/>
      <c r="K230" s="35"/>
      <c r="L230" s="38"/>
      <c r="M230" s="196"/>
      <c r="N230" s="60"/>
      <c r="O230" s="60"/>
      <c r="P230" s="60"/>
      <c r="Q230" s="60"/>
      <c r="R230" s="60"/>
      <c r="S230" s="60"/>
      <c r="T230" s="61"/>
      <c r="AT230" s="17" t="s">
        <v>140</v>
      </c>
      <c r="AU230" s="17" t="s">
        <v>81</v>
      </c>
    </row>
    <row r="231" spans="2:65" s="1" customFormat="1" ht="19.5">
      <c r="B231" s="34"/>
      <c r="C231" s="35"/>
      <c r="D231" s="194" t="s">
        <v>144</v>
      </c>
      <c r="E231" s="35"/>
      <c r="F231" s="197" t="s">
        <v>932</v>
      </c>
      <c r="G231" s="35"/>
      <c r="H231" s="35"/>
      <c r="I231" s="112"/>
      <c r="J231" s="35"/>
      <c r="K231" s="35"/>
      <c r="L231" s="38"/>
      <c r="M231" s="196"/>
      <c r="N231" s="60"/>
      <c r="O231" s="60"/>
      <c r="P231" s="60"/>
      <c r="Q231" s="60"/>
      <c r="R231" s="60"/>
      <c r="S231" s="60"/>
      <c r="T231" s="61"/>
      <c r="AT231" s="17" t="s">
        <v>144</v>
      </c>
      <c r="AU231" s="17" t="s">
        <v>81</v>
      </c>
    </row>
    <row r="232" spans="2:65" s="12" customFormat="1" ht="11.25">
      <c r="B232" s="198"/>
      <c r="C232" s="199"/>
      <c r="D232" s="194" t="s">
        <v>146</v>
      </c>
      <c r="E232" s="200" t="s">
        <v>19</v>
      </c>
      <c r="F232" s="201" t="s">
        <v>933</v>
      </c>
      <c r="G232" s="199"/>
      <c r="H232" s="202">
        <v>1</v>
      </c>
      <c r="I232" s="203"/>
      <c r="J232" s="199"/>
      <c r="K232" s="199"/>
      <c r="L232" s="204"/>
      <c r="M232" s="205"/>
      <c r="N232" s="206"/>
      <c r="O232" s="206"/>
      <c r="P232" s="206"/>
      <c r="Q232" s="206"/>
      <c r="R232" s="206"/>
      <c r="S232" s="206"/>
      <c r="T232" s="207"/>
      <c r="AT232" s="208" t="s">
        <v>146</v>
      </c>
      <c r="AU232" s="208" t="s">
        <v>81</v>
      </c>
      <c r="AV232" s="12" t="s">
        <v>81</v>
      </c>
      <c r="AW232" s="12" t="s">
        <v>33</v>
      </c>
      <c r="AX232" s="12" t="s">
        <v>72</v>
      </c>
      <c r="AY232" s="208" t="s">
        <v>131</v>
      </c>
    </row>
    <row r="233" spans="2:65" s="1" customFormat="1" ht="16.5" customHeight="1">
      <c r="B233" s="34"/>
      <c r="C233" s="222" t="s">
        <v>934</v>
      </c>
      <c r="D233" s="222" t="s">
        <v>372</v>
      </c>
      <c r="E233" s="223" t="s">
        <v>935</v>
      </c>
      <c r="F233" s="224" t="s">
        <v>936</v>
      </c>
      <c r="G233" s="225" t="s">
        <v>418</v>
      </c>
      <c r="H233" s="226">
        <v>1</v>
      </c>
      <c r="I233" s="227"/>
      <c r="J233" s="228">
        <f>ROUND(I233*H233,2)</f>
        <v>0</v>
      </c>
      <c r="K233" s="224" t="s">
        <v>19</v>
      </c>
      <c r="L233" s="229"/>
      <c r="M233" s="230" t="s">
        <v>19</v>
      </c>
      <c r="N233" s="231" t="s">
        <v>43</v>
      </c>
      <c r="O233" s="60"/>
      <c r="P233" s="191">
        <f>O233*H233</f>
        <v>0</v>
      </c>
      <c r="Q233" s="191">
        <v>6.8000000000000005E-2</v>
      </c>
      <c r="R233" s="191">
        <f>Q233*H233</f>
        <v>6.8000000000000005E-2</v>
      </c>
      <c r="S233" s="191">
        <v>0</v>
      </c>
      <c r="T233" s="192">
        <f>S233*H233</f>
        <v>0</v>
      </c>
      <c r="AR233" s="17" t="s">
        <v>193</v>
      </c>
      <c r="AT233" s="17" t="s">
        <v>372</v>
      </c>
      <c r="AU233" s="17" t="s">
        <v>81</v>
      </c>
      <c r="AY233" s="17" t="s">
        <v>131</v>
      </c>
      <c r="BE233" s="193">
        <f>IF(N233="základní",J233,0)</f>
        <v>0</v>
      </c>
      <c r="BF233" s="193">
        <f>IF(N233="snížená",J233,0)</f>
        <v>0</v>
      </c>
      <c r="BG233" s="193">
        <f>IF(N233="zákl. přenesená",J233,0)</f>
        <v>0</v>
      </c>
      <c r="BH233" s="193">
        <f>IF(N233="sníž. přenesená",J233,0)</f>
        <v>0</v>
      </c>
      <c r="BI233" s="193">
        <f>IF(N233="nulová",J233,0)</f>
        <v>0</v>
      </c>
      <c r="BJ233" s="17" t="s">
        <v>79</v>
      </c>
      <c r="BK233" s="193">
        <f>ROUND(I233*H233,2)</f>
        <v>0</v>
      </c>
      <c r="BL233" s="17" t="s">
        <v>138</v>
      </c>
      <c r="BM233" s="17" t="s">
        <v>937</v>
      </c>
    </row>
    <row r="234" spans="2:65" s="1" customFormat="1" ht="29.25">
      <c r="B234" s="34"/>
      <c r="C234" s="35"/>
      <c r="D234" s="194" t="s">
        <v>140</v>
      </c>
      <c r="E234" s="35"/>
      <c r="F234" s="195" t="s">
        <v>938</v>
      </c>
      <c r="G234" s="35"/>
      <c r="H234" s="35"/>
      <c r="I234" s="112"/>
      <c r="J234" s="35"/>
      <c r="K234" s="35"/>
      <c r="L234" s="38"/>
      <c r="M234" s="196"/>
      <c r="N234" s="60"/>
      <c r="O234" s="60"/>
      <c r="P234" s="60"/>
      <c r="Q234" s="60"/>
      <c r="R234" s="60"/>
      <c r="S234" s="60"/>
      <c r="T234" s="61"/>
      <c r="AT234" s="17" t="s">
        <v>140</v>
      </c>
      <c r="AU234" s="17" t="s">
        <v>81</v>
      </c>
    </row>
    <row r="235" spans="2:65" s="12" customFormat="1" ht="11.25">
      <c r="B235" s="198"/>
      <c r="C235" s="199"/>
      <c r="D235" s="194" t="s">
        <v>146</v>
      </c>
      <c r="E235" s="200" t="s">
        <v>19</v>
      </c>
      <c r="F235" s="201" t="s">
        <v>933</v>
      </c>
      <c r="G235" s="199"/>
      <c r="H235" s="202">
        <v>1</v>
      </c>
      <c r="I235" s="203"/>
      <c r="J235" s="199"/>
      <c r="K235" s="199"/>
      <c r="L235" s="204"/>
      <c r="M235" s="205"/>
      <c r="N235" s="206"/>
      <c r="O235" s="206"/>
      <c r="P235" s="206"/>
      <c r="Q235" s="206"/>
      <c r="R235" s="206"/>
      <c r="S235" s="206"/>
      <c r="T235" s="207"/>
      <c r="AT235" s="208" t="s">
        <v>146</v>
      </c>
      <c r="AU235" s="208" t="s">
        <v>81</v>
      </c>
      <c r="AV235" s="12" t="s">
        <v>81</v>
      </c>
      <c r="AW235" s="12" t="s">
        <v>33</v>
      </c>
      <c r="AX235" s="12" t="s">
        <v>72</v>
      </c>
      <c r="AY235" s="208" t="s">
        <v>131</v>
      </c>
    </row>
    <row r="236" spans="2:65" s="1" customFormat="1" ht="16.5" customHeight="1">
      <c r="B236" s="34"/>
      <c r="C236" s="182" t="s">
        <v>939</v>
      </c>
      <c r="D236" s="182" t="s">
        <v>133</v>
      </c>
      <c r="E236" s="183" t="s">
        <v>929</v>
      </c>
      <c r="F236" s="184" t="s">
        <v>930</v>
      </c>
      <c r="G236" s="185" t="s">
        <v>418</v>
      </c>
      <c r="H236" s="186">
        <v>2</v>
      </c>
      <c r="I236" s="187"/>
      <c r="J236" s="188">
        <f>ROUND(I236*H236,2)</f>
        <v>0</v>
      </c>
      <c r="K236" s="184" t="s">
        <v>137</v>
      </c>
      <c r="L236" s="38"/>
      <c r="M236" s="189" t="s">
        <v>19</v>
      </c>
      <c r="N236" s="190" t="s">
        <v>43</v>
      </c>
      <c r="O236" s="60"/>
      <c r="P236" s="191">
        <f>O236*H236</f>
        <v>0</v>
      </c>
      <c r="Q236" s="191">
        <v>9.1800000000000007E-3</v>
      </c>
      <c r="R236" s="191">
        <f>Q236*H236</f>
        <v>1.8360000000000001E-2</v>
      </c>
      <c r="S236" s="191">
        <v>0</v>
      </c>
      <c r="T236" s="192">
        <f>S236*H236</f>
        <v>0</v>
      </c>
      <c r="AR236" s="17" t="s">
        <v>138</v>
      </c>
      <c r="AT236" s="17" t="s">
        <v>133</v>
      </c>
      <c r="AU236" s="17" t="s">
        <v>81</v>
      </c>
      <c r="AY236" s="17" t="s">
        <v>131</v>
      </c>
      <c r="BE236" s="193">
        <f>IF(N236="základní",J236,0)</f>
        <v>0</v>
      </c>
      <c r="BF236" s="193">
        <f>IF(N236="snížená",J236,0)</f>
        <v>0</v>
      </c>
      <c r="BG236" s="193">
        <f>IF(N236="zákl. přenesená",J236,0)</f>
        <v>0</v>
      </c>
      <c r="BH236" s="193">
        <f>IF(N236="sníž. přenesená",J236,0)</f>
        <v>0</v>
      </c>
      <c r="BI236" s="193">
        <f>IF(N236="nulová",J236,0)</f>
        <v>0</v>
      </c>
      <c r="BJ236" s="17" t="s">
        <v>79</v>
      </c>
      <c r="BK236" s="193">
        <f>ROUND(I236*H236,2)</f>
        <v>0</v>
      </c>
      <c r="BL236" s="17" t="s">
        <v>138</v>
      </c>
      <c r="BM236" s="17" t="s">
        <v>940</v>
      </c>
    </row>
    <row r="237" spans="2:65" s="1" customFormat="1" ht="11.25">
      <c r="B237" s="34"/>
      <c r="C237" s="35"/>
      <c r="D237" s="194" t="s">
        <v>140</v>
      </c>
      <c r="E237" s="35"/>
      <c r="F237" s="195" t="s">
        <v>930</v>
      </c>
      <c r="G237" s="35"/>
      <c r="H237" s="35"/>
      <c r="I237" s="112"/>
      <c r="J237" s="35"/>
      <c r="K237" s="35"/>
      <c r="L237" s="38"/>
      <c r="M237" s="196"/>
      <c r="N237" s="60"/>
      <c r="O237" s="60"/>
      <c r="P237" s="60"/>
      <c r="Q237" s="60"/>
      <c r="R237" s="60"/>
      <c r="S237" s="60"/>
      <c r="T237" s="61"/>
      <c r="AT237" s="17" t="s">
        <v>140</v>
      </c>
      <c r="AU237" s="17" t="s">
        <v>81</v>
      </c>
    </row>
    <row r="238" spans="2:65" s="1" customFormat="1" ht="19.5">
      <c r="B238" s="34"/>
      <c r="C238" s="35"/>
      <c r="D238" s="194" t="s">
        <v>144</v>
      </c>
      <c r="E238" s="35"/>
      <c r="F238" s="197" t="s">
        <v>932</v>
      </c>
      <c r="G238" s="35"/>
      <c r="H238" s="35"/>
      <c r="I238" s="112"/>
      <c r="J238" s="35"/>
      <c r="K238" s="35"/>
      <c r="L238" s="38"/>
      <c r="M238" s="196"/>
      <c r="N238" s="60"/>
      <c r="O238" s="60"/>
      <c r="P238" s="60"/>
      <c r="Q238" s="60"/>
      <c r="R238" s="60"/>
      <c r="S238" s="60"/>
      <c r="T238" s="61"/>
      <c r="AT238" s="17" t="s">
        <v>144</v>
      </c>
      <c r="AU238" s="17" t="s">
        <v>81</v>
      </c>
    </row>
    <row r="239" spans="2:65" s="12" customFormat="1" ht="11.25">
      <c r="B239" s="198"/>
      <c r="C239" s="199"/>
      <c r="D239" s="194" t="s">
        <v>146</v>
      </c>
      <c r="E239" s="200" t="s">
        <v>19</v>
      </c>
      <c r="F239" s="201" t="s">
        <v>941</v>
      </c>
      <c r="G239" s="199"/>
      <c r="H239" s="202">
        <v>2</v>
      </c>
      <c r="I239" s="203"/>
      <c r="J239" s="199"/>
      <c r="K239" s="199"/>
      <c r="L239" s="204"/>
      <c r="M239" s="205"/>
      <c r="N239" s="206"/>
      <c r="O239" s="206"/>
      <c r="P239" s="206"/>
      <c r="Q239" s="206"/>
      <c r="R239" s="206"/>
      <c r="S239" s="206"/>
      <c r="T239" s="207"/>
      <c r="AT239" s="208" t="s">
        <v>146</v>
      </c>
      <c r="AU239" s="208" t="s">
        <v>81</v>
      </c>
      <c r="AV239" s="12" t="s">
        <v>81</v>
      </c>
      <c r="AW239" s="12" t="s">
        <v>33</v>
      </c>
      <c r="AX239" s="12" t="s">
        <v>72</v>
      </c>
      <c r="AY239" s="208" t="s">
        <v>131</v>
      </c>
    </row>
    <row r="240" spans="2:65" s="1" customFormat="1" ht="16.5" customHeight="1">
      <c r="B240" s="34"/>
      <c r="C240" s="222" t="s">
        <v>787</v>
      </c>
      <c r="D240" s="222" t="s">
        <v>372</v>
      </c>
      <c r="E240" s="223" t="s">
        <v>942</v>
      </c>
      <c r="F240" s="224" t="s">
        <v>943</v>
      </c>
      <c r="G240" s="225" t="s">
        <v>418</v>
      </c>
      <c r="H240" s="226">
        <v>1</v>
      </c>
      <c r="I240" s="227"/>
      <c r="J240" s="228">
        <f>ROUND(I240*H240,2)</f>
        <v>0</v>
      </c>
      <c r="K240" s="224" t="s">
        <v>19</v>
      </c>
      <c r="L240" s="229"/>
      <c r="M240" s="230" t="s">
        <v>19</v>
      </c>
      <c r="N240" s="231" t="s">
        <v>43</v>
      </c>
      <c r="O240" s="60"/>
      <c r="P240" s="191">
        <f>O240*H240</f>
        <v>0</v>
      </c>
      <c r="Q240" s="191">
        <v>0.185</v>
      </c>
      <c r="R240" s="191">
        <f>Q240*H240</f>
        <v>0.185</v>
      </c>
      <c r="S240" s="191">
        <v>0</v>
      </c>
      <c r="T240" s="192">
        <f>S240*H240</f>
        <v>0</v>
      </c>
      <c r="AR240" s="17" t="s">
        <v>193</v>
      </c>
      <c r="AT240" s="17" t="s">
        <v>372</v>
      </c>
      <c r="AU240" s="17" t="s">
        <v>81</v>
      </c>
      <c r="AY240" s="17" t="s">
        <v>131</v>
      </c>
      <c r="BE240" s="193">
        <f>IF(N240="základní",J240,0)</f>
        <v>0</v>
      </c>
      <c r="BF240" s="193">
        <f>IF(N240="snížená",J240,0)</f>
        <v>0</v>
      </c>
      <c r="BG240" s="193">
        <f>IF(N240="zákl. přenesená",J240,0)</f>
        <v>0</v>
      </c>
      <c r="BH240" s="193">
        <f>IF(N240="sníž. přenesená",J240,0)</f>
        <v>0</v>
      </c>
      <c r="BI240" s="193">
        <f>IF(N240="nulová",J240,0)</f>
        <v>0</v>
      </c>
      <c r="BJ240" s="17" t="s">
        <v>79</v>
      </c>
      <c r="BK240" s="193">
        <f>ROUND(I240*H240,2)</f>
        <v>0</v>
      </c>
      <c r="BL240" s="17" t="s">
        <v>138</v>
      </c>
      <c r="BM240" s="17" t="s">
        <v>944</v>
      </c>
    </row>
    <row r="241" spans="2:65" s="1" customFormat="1" ht="11.25">
      <c r="B241" s="34"/>
      <c r="C241" s="35"/>
      <c r="D241" s="194" t="s">
        <v>140</v>
      </c>
      <c r="E241" s="35"/>
      <c r="F241" s="195" t="s">
        <v>943</v>
      </c>
      <c r="G241" s="35"/>
      <c r="H241" s="35"/>
      <c r="I241" s="112"/>
      <c r="J241" s="35"/>
      <c r="K241" s="35"/>
      <c r="L241" s="38"/>
      <c r="M241" s="196"/>
      <c r="N241" s="60"/>
      <c r="O241" s="60"/>
      <c r="P241" s="60"/>
      <c r="Q241" s="60"/>
      <c r="R241" s="60"/>
      <c r="S241" s="60"/>
      <c r="T241" s="61"/>
      <c r="AT241" s="17" t="s">
        <v>140</v>
      </c>
      <c r="AU241" s="17" t="s">
        <v>81</v>
      </c>
    </row>
    <row r="242" spans="2:65" s="12" customFormat="1" ht="11.25">
      <c r="B242" s="198"/>
      <c r="C242" s="199"/>
      <c r="D242" s="194" t="s">
        <v>146</v>
      </c>
      <c r="E242" s="200" t="s">
        <v>19</v>
      </c>
      <c r="F242" s="201" t="s">
        <v>945</v>
      </c>
      <c r="G242" s="199"/>
      <c r="H242" s="202">
        <v>1</v>
      </c>
      <c r="I242" s="203"/>
      <c r="J242" s="199"/>
      <c r="K242" s="199"/>
      <c r="L242" s="204"/>
      <c r="M242" s="205"/>
      <c r="N242" s="206"/>
      <c r="O242" s="206"/>
      <c r="P242" s="206"/>
      <c r="Q242" s="206"/>
      <c r="R242" s="206"/>
      <c r="S242" s="206"/>
      <c r="T242" s="207"/>
      <c r="AT242" s="208" t="s">
        <v>146</v>
      </c>
      <c r="AU242" s="208" t="s">
        <v>81</v>
      </c>
      <c r="AV242" s="12" t="s">
        <v>81</v>
      </c>
      <c r="AW242" s="12" t="s">
        <v>33</v>
      </c>
      <c r="AX242" s="12" t="s">
        <v>72</v>
      </c>
      <c r="AY242" s="208" t="s">
        <v>131</v>
      </c>
    </row>
    <row r="243" spans="2:65" s="1" customFormat="1" ht="16.5" customHeight="1">
      <c r="B243" s="34"/>
      <c r="C243" s="182" t="s">
        <v>946</v>
      </c>
      <c r="D243" s="182" t="s">
        <v>133</v>
      </c>
      <c r="E243" s="183" t="s">
        <v>947</v>
      </c>
      <c r="F243" s="184" t="s">
        <v>948</v>
      </c>
      <c r="G243" s="185" t="s">
        <v>418</v>
      </c>
      <c r="H243" s="186">
        <v>1</v>
      </c>
      <c r="I243" s="187"/>
      <c r="J243" s="188">
        <f>ROUND(I243*H243,2)</f>
        <v>0</v>
      </c>
      <c r="K243" s="184" t="s">
        <v>137</v>
      </c>
      <c r="L243" s="38"/>
      <c r="M243" s="189" t="s">
        <v>19</v>
      </c>
      <c r="N243" s="190" t="s">
        <v>43</v>
      </c>
      <c r="O243" s="60"/>
      <c r="P243" s="191">
        <f>O243*H243</f>
        <v>0</v>
      </c>
      <c r="Q243" s="191">
        <v>1.1469999999999999E-2</v>
      </c>
      <c r="R243" s="191">
        <f>Q243*H243</f>
        <v>1.1469999999999999E-2</v>
      </c>
      <c r="S243" s="191">
        <v>0</v>
      </c>
      <c r="T243" s="192">
        <f>S243*H243</f>
        <v>0</v>
      </c>
      <c r="AR243" s="17" t="s">
        <v>138</v>
      </c>
      <c r="AT243" s="17" t="s">
        <v>133</v>
      </c>
      <c r="AU243" s="17" t="s">
        <v>81</v>
      </c>
      <c r="AY243" s="17" t="s">
        <v>131</v>
      </c>
      <c r="BE243" s="193">
        <f>IF(N243="základní",J243,0)</f>
        <v>0</v>
      </c>
      <c r="BF243" s="193">
        <f>IF(N243="snížená",J243,0)</f>
        <v>0</v>
      </c>
      <c r="BG243" s="193">
        <f>IF(N243="zákl. přenesená",J243,0)</f>
        <v>0</v>
      </c>
      <c r="BH243" s="193">
        <f>IF(N243="sníž. přenesená",J243,0)</f>
        <v>0</v>
      </c>
      <c r="BI243" s="193">
        <f>IF(N243="nulová",J243,0)</f>
        <v>0</v>
      </c>
      <c r="BJ243" s="17" t="s">
        <v>79</v>
      </c>
      <c r="BK243" s="193">
        <f>ROUND(I243*H243,2)</f>
        <v>0</v>
      </c>
      <c r="BL243" s="17" t="s">
        <v>138</v>
      </c>
      <c r="BM243" s="17" t="s">
        <v>949</v>
      </c>
    </row>
    <row r="244" spans="2:65" s="1" customFormat="1" ht="11.25">
      <c r="B244" s="34"/>
      <c r="C244" s="35"/>
      <c r="D244" s="194" t="s">
        <v>140</v>
      </c>
      <c r="E244" s="35"/>
      <c r="F244" s="195" t="s">
        <v>948</v>
      </c>
      <c r="G244" s="35"/>
      <c r="H244" s="35"/>
      <c r="I244" s="112"/>
      <c r="J244" s="35"/>
      <c r="K244" s="35"/>
      <c r="L244" s="38"/>
      <c r="M244" s="196"/>
      <c r="N244" s="60"/>
      <c r="O244" s="60"/>
      <c r="P244" s="60"/>
      <c r="Q244" s="60"/>
      <c r="R244" s="60"/>
      <c r="S244" s="60"/>
      <c r="T244" s="61"/>
      <c r="AT244" s="17" t="s">
        <v>140</v>
      </c>
      <c r="AU244" s="17" t="s">
        <v>81</v>
      </c>
    </row>
    <row r="245" spans="2:65" s="1" customFormat="1" ht="19.5">
      <c r="B245" s="34"/>
      <c r="C245" s="35"/>
      <c r="D245" s="194" t="s">
        <v>144</v>
      </c>
      <c r="E245" s="35"/>
      <c r="F245" s="197" t="s">
        <v>932</v>
      </c>
      <c r="G245" s="35"/>
      <c r="H245" s="35"/>
      <c r="I245" s="112"/>
      <c r="J245" s="35"/>
      <c r="K245" s="35"/>
      <c r="L245" s="38"/>
      <c r="M245" s="196"/>
      <c r="N245" s="60"/>
      <c r="O245" s="60"/>
      <c r="P245" s="60"/>
      <c r="Q245" s="60"/>
      <c r="R245" s="60"/>
      <c r="S245" s="60"/>
      <c r="T245" s="61"/>
      <c r="AT245" s="17" t="s">
        <v>144</v>
      </c>
      <c r="AU245" s="17" t="s">
        <v>81</v>
      </c>
    </row>
    <row r="246" spans="2:65" s="12" customFormat="1" ht="11.25">
      <c r="B246" s="198"/>
      <c r="C246" s="199"/>
      <c r="D246" s="194" t="s">
        <v>146</v>
      </c>
      <c r="E246" s="200" t="s">
        <v>19</v>
      </c>
      <c r="F246" s="201" t="s">
        <v>950</v>
      </c>
      <c r="G246" s="199"/>
      <c r="H246" s="202">
        <v>1</v>
      </c>
      <c r="I246" s="203"/>
      <c r="J246" s="199"/>
      <c r="K246" s="199"/>
      <c r="L246" s="204"/>
      <c r="M246" s="205"/>
      <c r="N246" s="206"/>
      <c r="O246" s="206"/>
      <c r="P246" s="206"/>
      <c r="Q246" s="206"/>
      <c r="R246" s="206"/>
      <c r="S246" s="206"/>
      <c r="T246" s="207"/>
      <c r="AT246" s="208" t="s">
        <v>146</v>
      </c>
      <c r="AU246" s="208" t="s">
        <v>81</v>
      </c>
      <c r="AV246" s="12" t="s">
        <v>81</v>
      </c>
      <c r="AW246" s="12" t="s">
        <v>33</v>
      </c>
      <c r="AX246" s="12" t="s">
        <v>72</v>
      </c>
      <c r="AY246" s="208" t="s">
        <v>131</v>
      </c>
    </row>
    <row r="247" spans="2:65" s="1" customFormat="1" ht="16.5" customHeight="1">
      <c r="B247" s="34"/>
      <c r="C247" s="222" t="s">
        <v>951</v>
      </c>
      <c r="D247" s="222" t="s">
        <v>372</v>
      </c>
      <c r="E247" s="223" t="s">
        <v>952</v>
      </c>
      <c r="F247" s="224" t="s">
        <v>953</v>
      </c>
      <c r="G247" s="225" t="s">
        <v>418</v>
      </c>
      <c r="H247" s="226">
        <v>1</v>
      </c>
      <c r="I247" s="227"/>
      <c r="J247" s="228">
        <f>ROUND(I247*H247,2)</f>
        <v>0</v>
      </c>
      <c r="K247" s="224" t="s">
        <v>137</v>
      </c>
      <c r="L247" s="229"/>
      <c r="M247" s="230" t="s">
        <v>19</v>
      </c>
      <c r="N247" s="231" t="s">
        <v>43</v>
      </c>
      <c r="O247" s="60"/>
      <c r="P247" s="191">
        <f>O247*H247</f>
        <v>0</v>
      </c>
      <c r="Q247" s="191">
        <v>0.44900000000000001</v>
      </c>
      <c r="R247" s="191">
        <f>Q247*H247</f>
        <v>0.44900000000000001</v>
      </c>
      <c r="S247" s="191">
        <v>0</v>
      </c>
      <c r="T247" s="192">
        <f>S247*H247</f>
        <v>0</v>
      </c>
      <c r="AR247" s="17" t="s">
        <v>193</v>
      </c>
      <c r="AT247" s="17" t="s">
        <v>372</v>
      </c>
      <c r="AU247" s="17" t="s">
        <v>81</v>
      </c>
      <c r="AY247" s="17" t="s">
        <v>131</v>
      </c>
      <c r="BE247" s="193">
        <f>IF(N247="základní",J247,0)</f>
        <v>0</v>
      </c>
      <c r="BF247" s="193">
        <f>IF(N247="snížená",J247,0)</f>
        <v>0</v>
      </c>
      <c r="BG247" s="193">
        <f>IF(N247="zákl. přenesená",J247,0)</f>
        <v>0</v>
      </c>
      <c r="BH247" s="193">
        <f>IF(N247="sníž. přenesená",J247,0)</f>
        <v>0</v>
      </c>
      <c r="BI247" s="193">
        <f>IF(N247="nulová",J247,0)</f>
        <v>0</v>
      </c>
      <c r="BJ247" s="17" t="s">
        <v>79</v>
      </c>
      <c r="BK247" s="193">
        <f>ROUND(I247*H247,2)</f>
        <v>0</v>
      </c>
      <c r="BL247" s="17" t="s">
        <v>138</v>
      </c>
      <c r="BM247" s="17" t="s">
        <v>954</v>
      </c>
    </row>
    <row r="248" spans="2:65" s="1" customFormat="1" ht="11.25">
      <c r="B248" s="34"/>
      <c r="C248" s="35"/>
      <c r="D248" s="194" t="s">
        <v>140</v>
      </c>
      <c r="E248" s="35"/>
      <c r="F248" s="195" t="s">
        <v>953</v>
      </c>
      <c r="G248" s="35"/>
      <c r="H248" s="35"/>
      <c r="I248" s="112"/>
      <c r="J248" s="35"/>
      <c r="K248" s="35"/>
      <c r="L248" s="38"/>
      <c r="M248" s="196"/>
      <c r="N248" s="60"/>
      <c r="O248" s="60"/>
      <c r="P248" s="60"/>
      <c r="Q248" s="60"/>
      <c r="R248" s="60"/>
      <c r="S248" s="60"/>
      <c r="T248" s="61"/>
      <c r="AT248" s="17" t="s">
        <v>140</v>
      </c>
      <c r="AU248" s="17" t="s">
        <v>81</v>
      </c>
    </row>
    <row r="249" spans="2:65" s="12" customFormat="1" ht="11.25">
      <c r="B249" s="198"/>
      <c r="C249" s="199"/>
      <c r="D249" s="194" t="s">
        <v>146</v>
      </c>
      <c r="E249" s="200" t="s">
        <v>19</v>
      </c>
      <c r="F249" s="201" t="s">
        <v>955</v>
      </c>
      <c r="G249" s="199"/>
      <c r="H249" s="202">
        <v>1</v>
      </c>
      <c r="I249" s="203"/>
      <c r="J249" s="199"/>
      <c r="K249" s="199"/>
      <c r="L249" s="204"/>
      <c r="M249" s="205"/>
      <c r="N249" s="206"/>
      <c r="O249" s="206"/>
      <c r="P249" s="206"/>
      <c r="Q249" s="206"/>
      <c r="R249" s="206"/>
      <c r="S249" s="206"/>
      <c r="T249" s="207"/>
      <c r="AT249" s="208" t="s">
        <v>146</v>
      </c>
      <c r="AU249" s="208" t="s">
        <v>81</v>
      </c>
      <c r="AV249" s="12" t="s">
        <v>81</v>
      </c>
      <c r="AW249" s="12" t="s">
        <v>33</v>
      </c>
      <c r="AX249" s="12" t="s">
        <v>72</v>
      </c>
      <c r="AY249" s="208" t="s">
        <v>131</v>
      </c>
    </row>
    <row r="250" spans="2:65" s="1" customFormat="1" ht="16.5" customHeight="1">
      <c r="B250" s="34"/>
      <c r="C250" s="182" t="s">
        <v>956</v>
      </c>
      <c r="D250" s="182" t="s">
        <v>133</v>
      </c>
      <c r="E250" s="183" t="s">
        <v>957</v>
      </c>
      <c r="F250" s="184" t="s">
        <v>958</v>
      </c>
      <c r="G250" s="185" t="s">
        <v>418</v>
      </c>
      <c r="H250" s="186">
        <v>1</v>
      </c>
      <c r="I250" s="187"/>
      <c r="J250" s="188">
        <f>ROUND(I250*H250,2)</f>
        <v>0</v>
      </c>
      <c r="K250" s="184" t="s">
        <v>137</v>
      </c>
      <c r="L250" s="38"/>
      <c r="M250" s="189" t="s">
        <v>19</v>
      </c>
      <c r="N250" s="190" t="s">
        <v>43</v>
      </c>
      <c r="O250" s="60"/>
      <c r="P250" s="191">
        <f>O250*H250</f>
        <v>0</v>
      </c>
      <c r="Q250" s="191">
        <v>2.7529999999999999E-2</v>
      </c>
      <c r="R250" s="191">
        <f>Q250*H250</f>
        <v>2.7529999999999999E-2</v>
      </c>
      <c r="S250" s="191">
        <v>0</v>
      </c>
      <c r="T250" s="192">
        <f>S250*H250</f>
        <v>0</v>
      </c>
      <c r="AR250" s="17" t="s">
        <v>138</v>
      </c>
      <c r="AT250" s="17" t="s">
        <v>133</v>
      </c>
      <c r="AU250" s="17" t="s">
        <v>81</v>
      </c>
      <c r="AY250" s="17" t="s">
        <v>131</v>
      </c>
      <c r="BE250" s="193">
        <f>IF(N250="základní",J250,0)</f>
        <v>0</v>
      </c>
      <c r="BF250" s="193">
        <f>IF(N250="snížená",J250,0)</f>
        <v>0</v>
      </c>
      <c r="BG250" s="193">
        <f>IF(N250="zákl. přenesená",J250,0)</f>
        <v>0</v>
      </c>
      <c r="BH250" s="193">
        <f>IF(N250="sníž. přenesená",J250,0)</f>
        <v>0</v>
      </c>
      <c r="BI250" s="193">
        <f>IF(N250="nulová",J250,0)</f>
        <v>0</v>
      </c>
      <c r="BJ250" s="17" t="s">
        <v>79</v>
      </c>
      <c r="BK250" s="193">
        <f>ROUND(I250*H250,2)</f>
        <v>0</v>
      </c>
      <c r="BL250" s="17" t="s">
        <v>138</v>
      </c>
      <c r="BM250" s="17" t="s">
        <v>959</v>
      </c>
    </row>
    <row r="251" spans="2:65" s="1" customFormat="1" ht="11.25">
      <c r="B251" s="34"/>
      <c r="C251" s="35"/>
      <c r="D251" s="194" t="s">
        <v>140</v>
      </c>
      <c r="E251" s="35"/>
      <c r="F251" s="195" t="s">
        <v>958</v>
      </c>
      <c r="G251" s="35"/>
      <c r="H251" s="35"/>
      <c r="I251" s="112"/>
      <c r="J251" s="35"/>
      <c r="K251" s="35"/>
      <c r="L251" s="38"/>
      <c r="M251" s="196"/>
      <c r="N251" s="60"/>
      <c r="O251" s="60"/>
      <c r="P251" s="60"/>
      <c r="Q251" s="60"/>
      <c r="R251" s="60"/>
      <c r="S251" s="60"/>
      <c r="T251" s="61"/>
      <c r="AT251" s="17" t="s">
        <v>140</v>
      </c>
      <c r="AU251" s="17" t="s">
        <v>81</v>
      </c>
    </row>
    <row r="252" spans="2:65" s="1" customFormat="1" ht="39">
      <c r="B252" s="34"/>
      <c r="C252" s="35"/>
      <c r="D252" s="194" t="s">
        <v>142</v>
      </c>
      <c r="E252" s="35"/>
      <c r="F252" s="197" t="s">
        <v>960</v>
      </c>
      <c r="G252" s="35"/>
      <c r="H252" s="35"/>
      <c r="I252" s="112"/>
      <c r="J252" s="35"/>
      <c r="K252" s="35"/>
      <c r="L252" s="38"/>
      <c r="M252" s="196"/>
      <c r="N252" s="60"/>
      <c r="O252" s="60"/>
      <c r="P252" s="60"/>
      <c r="Q252" s="60"/>
      <c r="R252" s="60"/>
      <c r="S252" s="60"/>
      <c r="T252" s="61"/>
      <c r="AT252" s="17" t="s">
        <v>142</v>
      </c>
      <c r="AU252" s="17" t="s">
        <v>81</v>
      </c>
    </row>
    <row r="253" spans="2:65" s="1" customFormat="1" ht="19.5">
      <c r="B253" s="34"/>
      <c r="C253" s="35"/>
      <c r="D253" s="194" t="s">
        <v>144</v>
      </c>
      <c r="E253" s="35"/>
      <c r="F253" s="197" t="s">
        <v>932</v>
      </c>
      <c r="G253" s="35"/>
      <c r="H253" s="35"/>
      <c r="I253" s="112"/>
      <c r="J253" s="35"/>
      <c r="K253" s="35"/>
      <c r="L253" s="38"/>
      <c r="M253" s="196"/>
      <c r="N253" s="60"/>
      <c r="O253" s="60"/>
      <c r="P253" s="60"/>
      <c r="Q253" s="60"/>
      <c r="R253" s="60"/>
      <c r="S253" s="60"/>
      <c r="T253" s="61"/>
      <c r="AT253" s="17" t="s">
        <v>144</v>
      </c>
      <c r="AU253" s="17" t="s">
        <v>81</v>
      </c>
    </row>
    <row r="254" spans="2:65" s="12" customFormat="1" ht="11.25">
      <c r="B254" s="198"/>
      <c r="C254" s="199"/>
      <c r="D254" s="194" t="s">
        <v>146</v>
      </c>
      <c r="E254" s="200" t="s">
        <v>19</v>
      </c>
      <c r="F254" s="201" t="s">
        <v>950</v>
      </c>
      <c r="G254" s="199"/>
      <c r="H254" s="202">
        <v>1</v>
      </c>
      <c r="I254" s="203"/>
      <c r="J254" s="199"/>
      <c r="K254" s="199"/>
      <c r="L254" s="204"/>
      <c r="M254" s="205"/>
      <c r="N254" s="206"/>
      <c r="O254" s="206"/>
      <c r="P254" s="206"/>
      <c r="Q254" s="206"/>
      <c r="R254" s="206"/>
      <c r="S254" s="206"/>
      <c r="T254" s="207"/>
      <c r="AT254" s="208" t="s">
        <v>146</v>
      </c>
      <c r="AU254" s="208" t="s">
        <v>81</v>
      </c>
      <c r="AV254" s="12" t="s">
        <v>81</v>
      </c>
      <c r="AW254" s="12" t="s">
        <v>33</v>
      </c>
      <c r="AX254" s="12" t="s">
        <v>72</v>
      </c>
      <c r="AY254" s="208" t="s">
        <v>131</v>
      </c>
    </row>
    <row r="255" spans="2:65" s="1" customFormat="1" ht="16.5" customHeight="1">
      <c r="B255" s="34"/>
      <c r="C255" s="222" t="s">
        <v>247</v>
      </c>
      <c r="D255" s="222" t="s">
        <v>372</v>
      </c>
      <c r="E255" s="223" t="s">
        <v>961</v>
      </c>
      <c r="F255" s="224" t="s">
        <v>962</v>
      </c>
      <c r="G255" s="225" t="s">
        <v>418</v>
      </c>
      <c r="H255" s="226">
        <v>1</v>
      </c>
      <c r="I255" s="227"/>
      <c r="J255" s="228">
        <f>ROUND(I255*H255,2)</f>
        <v>0</v>
      </c>
      <c r="K255" s="224" t="s">
        <v>19</v>
      </c>
      <c r="L255" s="229"/>
      <c r="M255" s="230" t="s">
        <v>19</v>
      </c>
      <c r="N255" s="231" t="s">
        <v>43</v>
      </c>
      <c r="O255" s="60"/>
      <c r="P255" s="191">
        <f>O255*H255</f>
        <v>0</v>
      </c>
      <c r="Q255" s="191">
        <v>1.6</v>
      </c>
      <c r="R255" s="191">
        <f>Q255*H255</f>
        <v>1.6</v>
      </c>
      <c r="S255" s="191">
        <v>0</v>
      </c>
      <c r="T255" s="192">
        <f>S255*H255</f>
        <v>0</v>
      </c>
      <c r="AR255" s="17" t="s">
        <v>193</v>
      </c>
      <c r="AT255" s="17" t="s">
        <v>372</v>
      </c>
      <c r="AU255" s="17" t="s">
        <v>81</v>
      </c>
      <c r="AY255" s="17" t="s">
        <v>131</v>
      </c>
      <c r="BE255" s="193">
        <f>IF(N255="základní",J255,0)</f>
        <v>0</v>
      </c>
      <c r="BF255" s="193">
        <f>IF(N255="snížená",J255,0)</f>
        <v>0</v>
      </c>
      <c r="BG255" s="193">
        <f>IF(N255="zákl. přenesená",J255,0)</f>
        <v>0</v>
      </c>
      <c r="BH255" s="193">
        <f>IF(N255="sníž. přenesená",J255,0)</f>
        <v>0</v>
      </c>
      <c r="BI255" s="193">
        <f>IF(N255="nulová",J255,0)</f>
        <v>0</v>
      </c>
      <c r="BJ255" s="17" t="s">
        <v>79</v>
      </c>
      <c r="BK255" s="193">
        <f>ROUND(I255*H255,2)</f>
        <v>0</v>
      </c>
      <c r="BL255" s="17" t="s">
        <v>138</v>
      </c>
      <c r="BM255" s="17" t="s">
        <v>963</v>
      </c>
    </row>
    <row r="256" spans="2:65" s="1" customFormat="1" ht="11.25">
      <c r="B256" s="34"/>
      <c r="C256" s="35"/>
      <c r="D256" s="194" t="s">
        <v>140</v>
      </c>
      <c r="E256" s="35"/>
      <c r="F256" s="195" t="s">
        <v>962</v>
      </c>
      <c r="G256" s="35"/>
      <c r="H256" s="35"/>
      <c r="I256" s="112"/>
      <c r="J256" s="35"/>
      <c r="K256" s="35"/>
      <c r="L256" s="38"/>
      <c r="M256" s="196"/>
      <c r="N256" s="60"/>
      <c r="O256" s="60"/>
      <c r="P256" s="60"/>
      <c r="Q256" s="60"/>
      <c r="R256" s="60"/>
      <c r="S256" s="60"/>
      <c r="T256" s="61"/>
      <c r="AT256" s="17" t="s">
        <v>140</v>
      </c>
      <c r="AU256" s="17" t="s">
        <v>81</v>
      </c>
    </row>
    <row r="257" spans="2:65" s="12" customFormat="1" ht="11.25">
      <c r="B257" s="198"/>
      <c r="C257" s="199"/>
      <c r="D257" s="194" t="s">
        <v>146</v>
      </c>
      <c r="E257" s="200" t="s">
        <v>19</v>
      </c>
      <c r="F257" s="201" t="s">
        <v>964</v>
      </c>
      <c r="G257" s="199"/>
      <c r="H257" s="202">
        <v>1</v>
      </c>
      <c r="I257" s="203"/>
      <c r="J257" s="199"/>
      <c r="K257" s="199"/>
      <c r="L257" s="204"/>
      <c r="M257" s="205"/>
      <c r="N257" s="206"/>
      <c r="O257" s="206"/>
      <c r="P257" s="206"/>
      <c r="Q257" s="206"/>
      <c r="R257" s="206"/>
      <c r="S257" s="206"/>
      <c r="T257" s="207"/>
      <c r="AT257" s="208" t="s">
        <v>146</v>
      </c>
      <c r="AU257" s="208" t="s">
        <v>81</v>
      </c>
      <c r="AV257" s="12" t="s">
        <v>81</v>
      </c>
      <c r="AW257" s="12" t="s">
        <v>33</v>
      </c>
      <c r="AX257" s="12" t="s">
        <v>72</v>
      </c>
      <c r="AY257" s="208" t="s">
        <v>131</v>
      </c>
    </row>
    <row r="258" spans="2:65" s="1" customFormat="1" ht="16.5" customHeight="1">
      <c r="B258" s="34"/>
      <c r="C258" s="182" t="s">
        <v>965</v>
      </c>
      <c r="D258" s="182" t="s">
        <v>133</v>
      </c>
      <c r="E258" s="183" t="s">
        <v>966</v>
      </c>
      <c r="F258" s="184" t="s">
        <v>967</v>
      </c>
      <c r="G258" s="185" t="s">
        <v>164</v>
      </c>
      <c r="H258" s="186">
        <v>1</v>
      </c>
      <c r="I258" s="187"/>
      <c r="J258" s="188">
        <f>ROUND(I258*H258,2)</f>
        <v>0</v>
      </c>
      <c r="K258" s="184" t="s">
        <v>19</v>
      </c>
      <c r="L258" s="38"/>
      <c r="M258" s="189" t="s">
        <v>19</v>
      </c>
      <c r="N258" s="190" t="s">
        <v>43</v>
      </c>
      <c r="O258" s="60"/>
      <c r="P258" s="191">
        <f>O258*H258</f>
        <v>0</v>
      </c>
      <c r="Q258" s="191">
        <v>0</v>
      </c>
      <c r="R258" s="191">
        <f>Q258*H258</f>
        <v>0</v>
      </c>
      <c r="S258" s="191">
        <v>0</v>
      </c>
      <c r="T258" s="192">
        <f>S258*H258</f>
        <v>0</v>
      </c>
      <c r="AR258" s="17" t="s">
        <v>138</v>
      </c>
      <c r="AT258" s="17" t="s">
        <v>133</v>
      </c>
      <c r="AU258" s="17" t="s">
        <v>81</v>
      </c>
      <c r="AY258" s="17" t="s">
        <v>131</v>
      </c>
      <c r="BE258" s="193">
        <f>IF(N258="základní",J258,0)</f>
        <v>0</v>
      </c>
      <c r="BF258" s="193">
        <f>IF(N258="snížená",J258,0)</f>
        <v>0</v>
      </c>
      <c r="BG258" s="193">
        <f>IF(N258="zákl. přenesená",J258,0)</f>
        <v>0</v>
      </c>
      <c r="BH258" s="193">
        <f>IF(N258="sníž. přenesená",J258,0)</f>
        <v>0</v>
      </c>
      <c r="BI258" s="193">
        <f>IF(N258="nulová",J258,0)</f>
        <v>0</v>
      </c>
      <c r="BJ258" s="17" t="s">
        <v>79</v>
      </c>
      <c r="BK258" s="193">
        <f>ROUND(I258*H258,2)</f>
        <v>0</v>
      </c>
      <c r="BL258" s="17" t="s">
        <v>138</v>
      </c>
      <c r="BM258" s="17" t="s">
        <v>968</v>
      </c>
    </row>
    <row r="259" spans="2:65" s="1" customFormat="1" ht="11.25">
      <c r="B259" s="34"/>
      <c r="C259" s="35"/>
      <c r="D259" s="194" t="s">
        <v>140</v>
      </c>
      <c r="E259" s="35"/>
      <c r="F259" s="195" t="s">
        <v>967</v>
      </c>
      <c r="G259" s="35"/>
      <c r="H259" s="35"/>
      <c r="I259" s="112"/>
      <c r="J259" s="35"/>
      <c r="K259" s="35"/>
      <c r="L259" s="38"/>
      <c r="M259" s="196"/>
      <c r="N259" s="60"/>
      <c r="O259" s="60"/>
      <c r="P259" s="60"/>
      <c r="Q259" s="60"/>
      <c r="R259" s="60"/>
      <c r="S259" s="60"/>
      <c r="T259" s="61"/>
      <c r="AT259" s="17" t="s">
        <v>140</v>
      </c>
      <c r="AU259" s="17" t="s">
        <v>81</v>
      </c>
    </row>
    <row r="260" spans="2:65" s="12" customFormat="1" ht="11.25">
      <c r="B260" s="198"/>
      <c r="C260" s="199"/>
      <c r="D260" s="194" t="s">
        <v>146</v>
      </c>
      <c r="E260" s="200" t="s">
        <v>19</v>
      </c>
      <c r="F260" s="201" t="s">
        <v>969</v>
      </c>
      <c r="G260" s="199"/>
      <c r="H260" s="202">
        <v>1</v>
      </c>
      <c r="I260" s="203"/>
      <c r="J260" s="199"/>
      <c r="K260" s="199"/>
      <c r="L260" s="204"/>
      <c r="M260" s="205"/>
      <c r="N260" s="206"/>
      <c r="O260" s="206"/>
      <c r="P260" s="206"/>
      <c r="Q260" s="206"/>
      <c r="R260" s="206"/>
      <c r="S260" s="206"/>
      <c r="T260" s="207"/>
      <c r="AT260" s="208" t="s">
        <v>146</v>
      </c>
      <c r="AU260" s="208" t="s">
        <v>81</v>
      </c>
      <c r="AV260" s="12" t="s">
        <v>81</v>
      </c>
      <c r="AW260" s="12" t="s">
        <v>33</v>
      </c>
      <c r="AX260" s="12" t="s">
        <v>72</v>
      </c>
      <c r="AY260" s="208" t="s">
        <v>131</v>
      </c>
    </row>
    <row r="261" spans="2:65" s="1" customFormat="1" ht="16.5" customHeight="1">
      <c r="B261" s="34"/>
      <c r="C261" s="182" t="s">
        <v>286</v>
      </c>
      <c r="D261" s="182" t="s">
        <v>133</v>
      </c>
      <c r="E261" s="183" t="s">
        <v>970</v>
      </c>
      <c r="F261" s="184" t="s">
        <v>971</v>
      </c>
      <c r="G261" s="185" t="s">
        <v>418</v>
      </c>
      <c r="H261" s="186">
        <v>1</v>
      </c>
      <c r="I261" s="187"/>
      <c r="J261" s="188">
        <f>ROUND(I261*H261,2)</f>
        <v>0</v>
      </c>
      <c r="K261" s="184" t="s">
        <v>137</v>
      </c>
      <c r="L261" s="38"/>
      <c r="M261" s="189" t="s">
        <v>19</v>
      </c>
      <c r="N261" s="190" t="s">
        <v>43</v>
      </c>
      <c r="O261" s="60"/>
      <c r="P261" s="191">
        <f>O261*H261</f>
        <v>0</v>
      </c>
      <c r="Q261" s="191">
        <v>7.0200000000000002E-3</v>
      </c>
      <c r="R261" s="191">
        <f>Q261*H261</f>
        <v>7.0200000000000002E-3</v>
      </c>
      <c r="S261" s="191">
        <v>0</v>
      </c>
      <c r="T261" s="192">
        <f>S261*H261</f>
        <v>0</v>
      </c>
      <c r="AR261" s="17" t="s">
        <v>138</v>
      </c>
      <c r="AT261" s="17" t="s">
        <v>133</v>
      </c>
      <c r="AU261" s="17" t="s">
        <v>81</v>
      </c>
      <c r="AY261" s="17" t="s">
        <v>131</v>
      </c>
      <c r="BE261" s="193">
        <f>IF(N261="základní",J261,0)</f>
        <v>0</v>
      </c>
      <c r="BF261" s="193">
        <f>IF(N261="snížená",J261,0)</f>
        <v>0</v>
      </c>
      <c r="BG261" s="193">
        <f>IF(N261="zákl. přenesená",J261,0)</f>
        <v>0</v>
      </c>
      <c r="BH261" s="193">
        <f>IF(N261="sníž. přenesená",J261,0)</f>
        <v>0</v>
      </c>
      <c r="BI261" s="193">
        <f>IF(N261="nulová",J261,0)</f>
        <v>0</v>
      </c>
      <c r="BJ261" s="17" t="s">
        <v>79</v>
      </c>
      <c r="BK261" s="193">
        <f>ROUND(I261*H261,2)</f>
        <v>0</v>
      </c>
      <c r="BL261" s="17" t="s">
        <v>138</v>
      </c>
      <c r="BM261" s="17" t="s">
        <v>972</v>
      </c>
    </row>
    <row r="262" spans="2:65" s="1" customFormat="1" ht="11.25">
      <c r="B262" s="34"/>
      <c r="C262" s="35"/>
      <c r="D262" s="194" t="s">
        <v>140</v>
      </c>
      <c r="E262" s="35"/>
      <c r="F262" s="195" t="s">
        <v>973</v>
      </c>
      <c r="G262" s="35"/>
      <c r="H262" s="35"/>
      <c r="I262" s="112"/>
      <c r="J262" s="35"/>
      <c r="K262" s="35"/>
      <c r="L262" s="38"/>
      <c r="M262" s="196"/>
      <c r="N262" s="60"/>
      <c r="O262" s="60"/>
      <c r="P262" s="60"/>
      <c r="Q262" s="60"/>
      <c r="R262" s="60"/>
      <c r="S262" s="60"/>
      <c r="T262" s="61"/>
      <c r="AT262" s="17" t="s">
        <v>140</v>
      </c>
      <c r="AU262" s="17" t="s">
        <v>81</v>
      </c>
    </row>
    <row r="263" spans="2:65" s="12" customFormat="1" ht="11.25">
      <c r="B263" s="198"/>
      <c r="C263" s="199"/>
      <c r="D263" s="194" t="s">
        <v>146</v>
      </c>
      <c r="E263" s="200" t="s">
        <v>19</v>
      </c>
      <c r="F263" s="201" t="s">
        <v>974</v>
      </c>
      <c r="G263" s="199"/>
      <c r="H263" s="202">
        <v>1</v>
      </c>
      <c r="I263" s="203"/>
      <c r="J263" s="199"/>
      <c r="K263" s="199"/>
      <c r="L263" s="204"/>
      <c r="M263" s="205"/>
      <c r="N263" s="206"/>
      <c r="O263" s="206"/>
      <c r="P263" s="206"/>
      <c r="Q263" s="206"/>
      <c r="R263" s="206"/>
      <c r="S263" s="206"/>
      <c r="T263" s="207"/>
      <c r="AT263" s="208" t="s">
        <v>146</v>
      </c>
      <c r="AU263" s="208" t="s">
        <v>81</v>
      </c>
      <c r="AV263" s="12" t="s">
        <v>81</v>
      </c>
      <c r="AW263" s="12" t="s">
        <v>33</v>
      </c>
      <c r="AX263" s="12" t="s">
        <v>72</v>
      </c>
      <c r="AY263" s="208" t="s">
        <v>131</v>
      </c>
    </row>
    <row r="264" spans="2:65" s="1" customFormat="1" ht="16.5" customHeight="1">
      <c r="B264" s="34"/>
      <c r="C264" s="222" t="s">
        <v>975</v>
      </c>
      <c r="D264" s="222" t="s">
        <v>372</v>
      </c>
      <c r="E264" s="223" t="s">
        <v>976</v>
      </c>
      <c r="F264" s="224" t="s">
        <v>977</v>
      </c>
      <c r="G264" s="225" t="s">
        <v>418</v>
      </c>
      <c r="H264" s="226">
        <v>1</v>
      </c>
      <c r="I264" s="227"/>
      <c r="J264" s="228">
        <f>ROUND(I264*H264,2)</f>
        <v>0</v>
      </c>
      <c r="K264" s="224" t="s">
        <v>19</v>
      </c>
      <c r="L264" s="229"/>
      <c r="M264" s="230" t="s">
        <v>19</v>
      </c>
      <c r="N264" s="231" t="s">
        <v>43</v>
      </c>
      <c r="O264" s="60"/>
      <c r="P264" s="191">
        <f>O264*H264</f>
        <v>0</v>
      </c>
      <c r="Q264" s="191">
        <v>0.10199999999999999</v>
      </c>
      <c r="R264" s="191">
        <f>Q264*H264</f>
        <v>0.10199999999999999</v>
      </c>
      <c r="S264" s="191">
        <v>0</v>
      </c>
      <c r="T264" s="192">
        <f>S264*H264</f>
        <v>0</v>
      </c>
      <c r="AR264" s="17" t="s">
        <v>193</v>
      </c>
      <c r="AT264" s="17" t="s">
        <v>372</v>
      </c>
      <c r="AU264" s="17" t="s">
        <v>81</v>
      </c>
      <c r="AY264" s="17" t="s">
        <v>131</v>
      </c>
      <c r="BE264" s="193">
        <f>IF(N264="základní",J264,0)</f>
        <v>0</v>
      </c>
      <c r="BF264" s="193">
        <f>IF(N264="snížená",J264,0)</f>
        <v>0</v>
      </c>
      <c r="BG264" s="193">
        <f>IF(N264="zákl. přenesená",J264,0)</f>
        <v>0</v>
      </c>
      <c r="BH264" s="193">
        <f>IF(N264="sníž. přenesená",J264,0)</f>
        <v>0</v>
      </c>
      <c r="BI264" s="193">
        <f>IF(N264="nulová",J264,0)</f>
        <v>0</v>
      </c>
      <c r="BJ264" s="17" t="s">
        <v>79</v>
      </c>
      <c r="BK264" s="193">
        <f>ROUND(I264*H264,2)</f>
        <v>0</v>
      </c>
      <c r="BL264" s="17" t="s">
        <v>138</v>
      </c>
      <c r="BM264" s="17" t="s">
        <v>978</v>
      </c>
    </row>
    <row r="265" spans="2:65" s="1" customFormat="1" ht="11.25">
      <c r="B265" s="34"/>
      <c r="C265" s="35"/>
      <c r="D265" s="194" t="s">
        <v>140</v>
      </c>
      <c r="E265" s="35"/>
      <c r="F265" s="195" t="s">
        <v>977</v>
      </c>
      <c r="G265" s="35"/>
      <c r="H265" s="35"/>
      <c r="I265" s="112"/>
      <c r="J265" s="35"/>
      <c r="K265" s="35"/>
      <c r="L265" s="38"/>
      <c r="M265" s="196"/>
      <c r="N265" s="60"/>
      <c r="O265" s="60"/>
      <c r="P265" s="60"/>
      <c r="Q265" s="60"/>
      <c r="R265" s="60"/>
      <c r="S265" s="60"/>
      <c r="T265" s="61"/>
      <c r="AT265" s="17" t="s">
        <v>140</v>
      </c>
      <c r="AU265" s="17" t="s">
        <v>81</v>
      </c>
    </row>
    <row r="266" spans="2:65" s="12" customFormat="1" ht="11.25">
      <c r="B266" s="198"/>
      <c r="C266" s="199"/>
      <c r="D266" s="194" t="s">
        <v>146</v>
      </c>
      <c r="E266" s="200" t="s">
        <v>19</v>
      </c>
      <c r="F266" s="201" t="s">
        <v>979</v>
      </c>
      <c r="G266" s="199"/>
      <c r="H266" s="202">
        <v>1</v>
      </c>
      <c r="I266" s="203"/>
      <c r="J266" s="199"/>
      <c r="K266" s="199"/>
      <c r="L266" s="204"/>
      <c r="M266" s="205"/>
      <c r="N266" s="206"/>
      <c r="O266" s="206"/>
      <c r="P266" s="206"/>
      <c r="Q266" s="206"/>
      <c r="R266" s="206"/>
      <c r="S266" s="206"/>
      <c r="T266" s="207"/>
      <c r="AT266" s="208" t="s">
        <v>146</v>
      </c>
      <c r="AU266" s="208" t="s">
        <v>81</v>
      </c>
      <c r="AV266" s="12" t="s">
        <v>81</v>
      </c>
      <c r="AW266" s="12" t="s">
        <v>33</v>
      </c>
      <c r="AX266" s="12" t="s">
        <v>72</v>
      </c>
      <c r="AY266" s="208" t="s">
        <v>131</v>
      </c>
    </row>
    <row r="267" spans="2:65" s="1" customFormat="1" ht="16.5" customHeight="1">
      <c r="B267" s="34"/>
      <c r="C267" s="182" t="s">
        <v>303</v>
      </c>
      <c r="D267" s="182" t="s">
        <v>133</v>
      </c>
      <c r="E267" s="183" t="s">
        <v>980</v>
      </c>
      <c r="F267" s="184" t="s">
        <v>981</v>
      </c>
      <c r="G267" s="185" t="s">
        <v>136</v>
      </c>
      <c r="H267" s="186">
        <v>8.09</v>
      </c>
      <c r="I267" s="187"/>
      <c r="J267" s="188">
        <f>ROUND(I267*H267,2)</f>
        <v>0</v>
      </c>
      <c r="K267" s="184" t="s">
        <v>137</v>
      </c>
      <c r="L267" s="38"/>
      <c r="M267" s="189" t="s">
        <v>19</v>
      </c>
      <c r="N267" s="190" t="s">
        <v>43</v>
      </c>
      <c r="O267" s="60"/>
      <c r="P267" s="191">
        <f>O267*H267</f>
        <v>0</v>
      </c>
      <c r="Q267" s="191">
        <v>2.2563399999999998</v>
      </c>
      <c r="R267" s="191">
        <f>Q267*H267</f>
        <v>18.253790599999999</v>
      </c>
      <c r="S267" s="191">
        <v>0</v>
      </c>
      <c r="T267" s="192">
        <f>S267*H267</f>
        <v>0</v>
      </c>
      <c r="AR267" s="17" t="s">
        <v>138</v>
      </c>
      <c r="AT267" s="17" t="s">
        <v>133</v>
      </c>
      <c r="AU267" s="17" t="s">
        <v>81</v>
      </c>
      <c r="AY267" s="17" t="s">
        <v>131</v>
      </c>
      <c r="BE267" s="193">
        <f>IF(N267="základní",J267,0)</f>
        <v>0</v>
      </c>
      <c r="BF267" s="193">
        <f>IF(N267="snížená",J267,0)</f>
        <v>0</v>
      </c>
      <c r="BG267" s="193">
        <f>IF(N267="zákl. přenesená",J267,0)</f>
        <v>0</v>
      </c>
      <c r="BH267" s="193">
        <f>IF(N267="sníž. přenesená",J267,0)</f>
        <v>0</v>
      </c>
      <c r="BI267" s="193">
        <f>IF(N267="nulová",J267,0)</f>
        <v>0</v>
      </c>
      <c r="BJ267" s="17" t="s">
        <v>79</v>
      </c>
      <c r="BK267" s="193">
        <f>ROUND(I267*H267,2)</f>
        <v>0</v>
      </c>
      <c r="BL267" s="17" t="s">
        <v>138</v>
      </c>
      <c r="BM267" s="17" t="s">
        <v>982</v>
      </c>
    </row>
    <row r="268" spans="2:65" s="1" customFormat="1" ht="11.25">
      <c r="B268" s="34"/>
      <c r="C268" s="35"/>
      <c r="D268" s="194" t="s">
        <v>140</v>
      </c>
      <c r="E268" s="35"/>
      <c r="F268" s="195" t="s">
        <v>983</v>
      </c>
      <c r="G268" s="35"/>
      <c r="H268" s="35"/>
      <c r="I268" s="112"/>
      <c r="J268" s="35"/>
      <c r="K268" s="35"/>
      <c r="L268" s="38"/>
      <c r="M268" s="196"/>
      <c r="N268" s="60"/>
      <c r="O268" s="60"/>
      <c r="P268" s="60"/>
      <c r="Q268" s="60"/>
      <c r="R268" s="60"/>
      <c r="S268" s="60"/>
      <c r="T268" s="61"/>
      <c r="AT268" s="17" t="s">
        <v>140</v>
      </c>
      <c r="AU268" s="17" t="s">
        <v>81</v>
      </c>
    </row>
    <row r="269" spans="2:65" s="13" customFormat="1" ht="11.25">
      <c r="B269" s="212"/>
      <c r="C269" s="213"/>
      <c r="D269" s="194" t="s">
        <v>146</v>
      </c>
      <c r="E269" s="214" t="s">
        <v>19</v>
      </c>
      <c r="F269" s="215" t="s">
        <v>984</v>
      </c>
      <c r="G269" s="213"/>
      <c r="H269" s="214" t="s">
        <v>19</v>
      </c>
      <c r="I269" s="216"/>
      <c r="J269" s="213"/>
      <c r="K269" s="213"/>
      <c r="L269" s="217"/>
      <c r="M269" s="218"/>
      <c r="N269" s="219"/>
      <c r="O269" s="219"/>
      <c r="P269" s="219"/>
      <c r="Q269" s="219"/>
      <c r="R269" s="219"/>
      <c r="S269" s="219"/>
      <c r="T269" s="220"/>
      <c r="AT269" s="221" t="s">
        <v>146</v>
      </c>
      <c r="AU269" s="221" t="s">
        <v>81</v>
      </c>
      <c r="AV269" s="13" t="s">
        <v>79</v>
      </c>
      <c r="AW269" s="13" t="s">
        <v>33</v>
      </c>
      <c r="AX269" s="13" t="s">
        <v>72</v>
      </c>
      <c r="AY269" s="221" t="s">
        <v>131</v>
      </c>
    </row>
    <row r="270" spans="2:65" s="12" customFormat="1" ht="11.25">
      <c r="B270" s="198"/>
      <c r="C270" s="199"/>
      <c r="D270" s="194" t="s">
        <v>146</v>
      </c>
      <c r="E270" s="200" t="s">
        <v>19</v>
      </c>
      <c r="F270" s="201" t="s">
        <v>985</v>
      </c>
      <c r="G270" s="199"/>
      <c r="H270" s="202">
        <v>8.09</v>
      </c>
      <c r="I270" s="203"/>
      <c r="J270" s="199"/>
      <c r="K270" s="199"/>
      <c r="L270" s="204"/>
      <c r="M270" s="205"/>
      <c r="N270" s="206"/>
      <c r="O270" s="206"/>
      <c r="P270" s="206"/>
      <c r="Q270" s="206"/>
      <c r="R270" s="206"/>
      <c r="S270" s="206"/>
      <c r="T270" s="207"/>
      <c r="AT270" s="208" t="s">
        <v>146</v>
      </c>
      <c r="AU270" s="208" t="s">
        <v>81</v>
      </c>
      <c r="AV270" s="12" t="s">
        <v>81</v>
      </c>
      <c r="AW270" s="12" t="s">
        <v>33</v>
      </c>
      <c r="AX270" s="12" t="s">
        <v>72</v>
      </c>
      <c r="AY270" s="208" t="s">
        <v>131</v>
      </c>
    </row>
    <row r="271" spans="2:65" s="11" customFormat="1" ht="22.9" customHeight="1">
      <c r="B271" s="166"/>
      <c r="C271" s="167"/>
      <c r="D271" s="168" t="s">
        <v>71</v>
      </c>
      <c r="E271" s="180" t="s">
        <v>199</v>
      </c>
      <c r="F271" s="180" t="s">
        <v>239</v>
      </c>
      <c r="G271" s="167"/>
      <c r="H271" s="167"/>
      <c r="I271" s="170"/>
      <c r="J271" s="181">
        <f>BK271</f>
        <v>0</v>
      </c>
      <c r="K271" s="167"/>
      <c r="L271" s="172"/>
      <c r="M271" s="173"/>
      <c r="N271" s="174"/>
      <c r="O271" s="174"/>
      <c r="P271" s="175">
        <f>SUM(P272:P274)</f>
        <v>0</v>
      </c>
      <c r="Q271" s="174"/>
      <c r="R271" s="175">
        <f>SUM(R272:R274)</f>
        <v>7.7999999999999999E-4</v>
      </c>
      <c r="S271" s="174"/>
      <c r="T271" s="176">
        <f>SUM(T272:T274)</f>
        <v>3.15E-2</v>
      </c>
      <c r="AR271" s="177" t="s">
        <v>79</v>
      </c>
      <c r="AT271" s="178" t="s">
        <v>71</v>
      </c>
      <c r="AU271" s="178" t="s">
        <v>79</v>
      </c>
      <c r="AY271" s="177" t="s">
        <v>131</v>
      </c>
      <c r="BK271" s="179">
        <f>SUM(BK272:BK274)</f>
        <v>0</v>
      </c>
    </row>
    <row r="272" spans="2:65" s="1" customFormat="1" ht="16.5" customHeight="1">
      <c r="B272" s="34"/>
      <c r="C272" s="182" t="s">
        <v>307</v>
      </c>
      <c r="D272" s="182" t="s">
        <v>133</v>
      </c>
      <c r="E272" s="183" t="s">
        <v>986</v>
      </c>
      <c r="F272" s="184" t="s">
        <v>987</v>
      </c>
      <c r="G272" s="185" t="s">
        <v>418</v>
      </c>
      <c r="H272" s="186">
        <v>1</v>
      </c>
      <c r="I272" s="187"/>
      <c r="J272" s="188">
        <f>ROUND(I272*H272,2)</f>
        <v>0</v>
      </c>
      <c r="K272" s="184" t="s">
        <v>19</v>
      </c>
      <c r="L272" s="38"/>
      <c r="M272" s="189" t="s">
        <v>19</v>
      </c>
      <c r="N272" s="190" t="s">
        <v>43</v>
      </c>
      <c r="O272" s="60"/>
      <c r="P272" s="191">
        <f>O272*H272</f>
        <v>0</v>
      </c>
      <c r="Q272" s="191">
        <v>7.7999999999999999E-4</v>
      </c>
      <c r="R272" s="191">
        <f>Q272*H272</f>
        <v>7.7999999999999999E-4</v>
      </c>
      <c r="S272" s="191">
        <v>3.15E-2</v>
      </c>
      <c r="T272" s="192">
        <f>S272*H272</f>
        <v>3.15E-2</v>
      </c>
      <c r="AR272" s="17" t="s">
        <v>138</v>
      </c>
      <c r="AT272" s="17" t="s">
        <v>133</v>
      </c>
      <c r="AU272" s="17" t="s">
        <v>81</v>
      </c>
      <c r="AY272" s="17" t="s">
        <v>131</v>
      </c>
      <c r="BE272" s="193">
        <f>IF(N272="základní",J272,0)</f>
        <v>0</v>
      </c>
      <c r="BF272" s="193">
        <f>IF(N272="snížená",J272,0)</f>
        <v>0</v>
      </c>
      <c r="BG272" s="193">
        <f>IF(N272="zákl. přenesená",J272,0)</f>
        <v>0</v>
      </c>
      <c r="BH272" s="193">
        <f>IF(N272="sníž. přenesená",J272,0)</f>
        <v>0</v>
      </c>
      <c r="BI272" s="193">
        <f>IF(N272="nulová",J272,0)</f>
        <v>0</v>
      </c>
      <c r="BJ272" s="17" t="s">
        <v>79</v>
      </c>
      <c r="BK272" s="193">
        <f>ROUND(I272*H272,2)</f>
        <v>0</v>
      </c>
      <c r="BL272" s="17" t="s">
        <v>138</v>
      </c>
      <c r="BM272" s="17" t="s">
        <v>988</v>
      </c>
    </row>
    <row r="273" spans="2:65" s="1" customFormat="1" ht="19.5">
      <c r="B273" s="34"/>
      <c r="C273" s="35"/>
      <c r="D273" s="194" t="s">
        <v>140</v>
      </c>
      <c r="E273" s="35"/>
      <c r="F273" s="195" t="s">
        <v>989</v>
      </c>
      <c r="G273" s="35"/>
      <c r="H273" s="35"/>
      <c r="I273" s="112"/>
      <c r="J273" s="35"/>
      <c r="K273" s="35"/>
      <c r="L273" s="38"/>
      <c r="M273" s="196"/>
      <c r="N273" s="60"/>
      <c r="O273" s="60"/>
      <c r="P273" s="60"/>
      <c r="Q273" s="60"/>
      <c r="R273" s="60"/>
      <c r="S273" s="60"/>
      <c r="T273" s="61"/>
      <c r="AT273" s="17" t="s">
        <v>140</v>
      </c>
      <c r="AU273" s="17" t="s">
        <v>81</v>
      </c>
    </row>
    <row r="274" spans="2:65" s="12" customFormat="1" ht="11.25">
      <c r="B274" s="198"/>
      <c r="C274" s="199"/>
      <c r="D274" s="194" t="s">
        <v>146</v>
      </c>
      <c r="E274" s="200" t="s">
        <v>19</v>
      </c>
      <c r="F274" s="201" t="s">
        <v>990</v>
      </c>
      <c r="G274" s="199"/>
      <c r="H274" s="202">
        <v>1</v>
      </c>
      <c r="I274" s="203"/>
      <c r="J274" s="199"/>
      <c r="K274" s="199"/>
      <c r="L274" s="204"/>
      <c r="M274" s="205"/>
      <c r="N274" s="206"/>
      <c r="O274" s="206"/>
      <c r="P274" s="206"/>
      <c r="Q274" s="206"/>
      <c r="R274" s="206"/>
      <c r="S274" s="206"/>
      <c r="T274" s="207"/>
      <c r="AT274" s="208" t="s">
        <v>146</v>
      </c>
      <c r="AU274" s="208" t="s">
        <v>81</v>
      </c>
      <c r="AV274" s="12" t="s">
        <v>81</v>
      </c>
      <c r="AW274" s="12" t="s">
        <v>33</v>
      </c>
      <c r="AX274" s="12" t="s">
        <v>72</v>
      </c>
      <c r="AY274" s="208" t="s">
        <v>131</v>
      </c>
    </row>
    <row r="275" spans="2:65" s="11" customFormat="1" ht="22.9" customHeight="1">
      <c r="B275" s="166"/>
      <c r="C275" s="167"/>
      <c r="D275" s="168" t="s">
        <v>71</v>
      </c>
      <c r="E275" s="180" t="s">
        <v>261</v>
      </c>
      <c r="F275" s="180" t="s">
        <v>262</v>
      </c>
      <c r="G275" s="167"/>
      <c r="H275" s="167"/>
      <c r="I275" s="170"/>
      <c r="J275" s="181">
        <f>BK275</f>
        <v>0</v>
      </c>
      <c r="K275" s="167"/>
      <c r="L275" s="172"/>
      <c r="M275" s="173"/>
      <c r="N275" s="174"/>
      <c r="O275" s="174"/>
      <c r="P275" s="175">
        <f>SUM(P276:P281)</f>
        <v>0</v>
      </c>
      <c r="Q275" s="174"/>
      <c r="R275" s="175">
        <f>SUM(R276:R281)</f>
        <v>0</v>
      </c>
      <c r="S275" s="174"/>
      <c r="T275" s="176">
        <f>SUM(T276:T281)</f>
        <v>0</v>
      </c>
      <c r="AR275" s="177" t="s">
        <v>79</v>
      </c>
      <c r="AT275" s="178" t="s">
        <v>71</v>
      </c>
      <c r="AU275" s="178" t="s">
        <v>79</v>
      </c>
      <c r="AY275" s="177" t="s">
        <v>131</v>
      </c>
      <c r="BK275" s="179">
        <f>SUM(BK276:BK281)</f>
        <v>0</v>
      </c>
    </row>
    <row r="276" spans="2:65" s="1" customFormat="1" ht="16.5" customHeight="1">
      <c r="B276" s="34"/>
      <c r="C276" s="182" t="s">
        <v>991</v>
      </c>
      <c r="D276" s="182" t="s">
        <v>133</v>
      </c>
      <c r="E276" s="183" t="s">
        <v>277</v>
      </c>
      <c r="F276" s="184" t="s">
        <v>992</v>
      </c>
      <c r="G276" s="185" t="s">
        <v>154</v>
      </c>
      <c r="H276" s="186">
        <v>3.2000000000000001E-2</v>
      </c>
      <c r="I276" s="187"/>
      <c r="J276" s="188">
        <f>ROUND(I276*H276,2)</f>
        <v>0</v>
      </c>
      <c r="K276" s="184" t="s">
        <v>19</v>
      </c>
      <c r="L276" s="38"/>
      <c r="M276" s="189" t="s">
        <v>19</v>
      </c>
      <c r="N276" s="190" t="s">
        <v>43</v>
      </c>
      <c r="O276" s="60"/>
      <c r="P276" s="191">
        <f>O276*H276</f>
        <v>0</v>
      </c>
      <c r="Q276" s="191">
        <v>0</v>
      </c>
      <c r="R276" s="191">
        <f>Q276*H276</f>
        <v>0</v>
      </c>
      <c r="S276" s="191">
        <v>0</v>
      </c>
      <c r="T276" s="192">
        <f>S276*H276</f>
        <v>0</v>
      </c>
      <c r="AR276" s="17" t="s">
        <v>138</v>
      </c>
      <c r="AT276" s="17" t="s">
        <v>133</v>
      </c>
      <c r="AU276" s="17" t="s">
        <v>81</v>
      </c>
      <c r="AY276" s="17" t="s">
        <v>131</v>
      </c>
      <c r="BE276" s="193">
        <f>IF(N276="základní",J276,0)</f>
        <v>0</v>
      </c>
      <c r="BF276" s="193">
        <f>IF(N276="snížená",J276,0)</f>
        <v>0</v>
      </c>
      <c r="BG276" s="193">
        <f>IF(N276="zákl. přenesená",J276,0)</f>
        <v>0</v>
      </c>
      <c r="BH276" s="193">
        <f>IF(N276="sníž. přenesená",J276,0)</f>
        <v>0</v>
      </c>
      <c r="BI276" s="193">
        <f>IF(N276="nulová",J276,0)</f>
        <v>0</v>
      </c>
      <c r="BJ276" s="17" t="s">
        <v>79</v>
      </c>
      <c r="BK276" s="193">
        <f>ROUND(I276*H276,2)</f>
        <v>0</v>
      </c>
      <c r="BL276" s="17" t="s">
        <v>138</v>
      </c>
      <c r="BM276" s="17" t="s">
        <v>993</v>
      </c>
    </row>
    <row r="277" spans="2:65" s="1" customFormat="1" ht="11.25">
      <c r="B277" s="34"/>
      <c r="C277" s="35"/>
      <c r="D277" s="194" t="s">
        <v>140</v>
      </c>
      <c r="E277" s="35"/>
      <c r="F277" s="195" t="s">
        <v>992</v>
      </c>
      <c r="G277" s="35"/>
      <c r="H277" s="35"/>
      <c r="I277" s="112"/>
      <c r="J277" s="35"/>
      <c r="K277" s="35"/>
      <c r="L277" s="38"/>
      <c r="M277" s="196"/>
      <c r="N277" s="60"/>
      <c r="O277" s="60"/>
      <c r="P277" s="60"/>
      <c r="Q277" s="60"/>
      <c r="R277" s="60"/>
      <c r="S277" s="60"/>
      <c r="T277" s="61"/>
      <c r="AT277" s="17" t="s">
        <v>140</v>
      </c>
      <c r="AU277" s="17" t="s">
        <v>81</v>
      </c>
    </row>
    <row r="278" spans="2:65" s="1" customFormat="1" ht="16.5" customHeight="1">
      <c r="B278" s="34"/>
      <c r="C278" s="182" t="s">
        <v>460</v>
      </c>
      <c r="D278" s="182" t="s">
        <v>133</v>
      </c>
      <c r="E278" s="183" t="s">
        <v>994</v>
      </c>
      <c r="F278" s="184" t="s">
        <v>995</v>
      </c>
      <c r="G278" s="185" t="s">
        <v>154</v>
      </c>
      <c r="H278" s="186">
        <v>3.2000000000000001E-2</v>
      </c>
      <c r="I278" s="187"/>
      <c r="J278" s="188">
        <f>ROUND(I278*H278,2)</f>
        <v>0</v>
      </c>
      <c r="K278" s="184" t="s">
        <v>137</v>
      </c>
      <c r="L278" s="38"/>
      <c r="M278" s="189" t="s">
        <v>19</v>
      </c>
      <c r="N278" s="190" t="s">
        <v>43</v>
      </c>
      <c r="O278" s="60"/>
      <c r="P278" s="191">
        <f>O278*H278</f>
        <v>0</v>
      </c>
      <c r="Q278" s="191">
        <v>0</v>
      </c>
      <c r="R278" s="191">
        <f>Q278*H278</f>
        <v>0</v>
      </c>
      <c r="S278" s="191">
        <v>0</v>
      </c>
      <c r="T278" s="192">
        <f>S278*H278</f>
        <v>0</v>
      </c>
      <c r="AR278" s="17" t="s">
        <v>138</v>
      </c>
      <c r="AT278" s="17" t="s">
        <v>133</v>
      </c>
      <c r="AU278" s="17" t="s">
        <v>81</v>
      </c>
      <c r="AY278" s="17" t="s">
        <v>131</v>
      </c>
      <c r="BE278" s="193">
        <f>IF(N278="základní",J278,0)</f>
        <v>0</v>
      </c>
      <c r="BF278" s="193">
        <f>IF(N278="snížená",J278,0)</f>
        <v>0</v>
      </c>
      <c r="BG278" s="193">
        <f>IF(N278="zákl. přenesená",J278,0)</f>
        <v>0</v>
      </c>
      <c r="BH278" s="193">
        <f>IF(N278="sníž. přenesená",J278,0)</f>
        <v>0</v>
      </c>
      <c r="BI278" s="193">
        <f>IF(N278="nulová",J278,0)</f>
        <v>0</v>
      </c>
      <c r="BJ278" s="17" t="s">
        <v>79</v>
      </c>
      <c r="BK278" s="193">
        <f>ROUND(I278*H278,2)</f>
        <v>0</v>
      </c>
      <c r="BL278" s="17" t="s">
        <v>138</v>
      </c>
      <c r="BM278" s="17" t="s">
        <v>996</v>
      </c>
    </row>
    <row r="279" spans="2:65" s="1" customFormat="1" ht="11.25">
      <c r="B279" s="34"/>
      <c r="C279" s="35"/>
      <c r="D279" s="194" t="s">
        <v>140</v>
      </c>
      <c r="E279" s="35"/>
      <c r="F279" s="195" t="s">
        <v>997</v>
      </c>
      <c r="G279" s="35"/>
      <c r="H279" s="35"/>
      <c r="I279" s="112"/>
      <c r="J279" s="35"/>
      <c r="K279" s="35"/>
      <c r="L279" s="38"/>
      <c r="M279" s="196"/>
      <c r="N279" s="60"/>
      <c r="O279" s="60"/>
      <c r="P279" s="60"/>
      <c r="Q279" s="60"/>
      <c r="R279" s="60"/>
      <c r="S279" s="60"/>
      <c r="T279" s="61"/>
      <c r="AT279" s="17" t="s">
        <v>140</v>
      </c>
      <c r="AU279" s="17" t="s">
        <v>81</v>
      </c>
    </row>
    <row r="280" spans="2:65" s="1" customFormat="1" ht="16.5" customHeight="1">
      <c r="B280" s="34"/>
      <c r="C280" s="182" t="s">
        <v>998</v>
      </c>
      <c r="D280" s="182" t="s">
        <v>133</v>
      </c>
      <c r="E280" s="183" t="s">
        <v>999</v>
      </c>
      <c r="F280" s="184" t="s">
        <v>1000</v>
      </c>
      <c r="G280" s="185" t="s">
        <v>154</v>
      </c>
      <c r="H280" s="186">
        <v>3.2000000000000001E-2</v>
      </c>
      <c r="I280" s="187"/>
      <c r="J280" s="188">
        <f>ROUND(I280*H280,2)</f>
        <v>0</v>
      </c>
      <c r="K280" s="184" t="s">
        <v>137</v>
      </c>
      <c r="L280" s="38"/>
      <c r="M280" s="189" t="s">
        <v>19</v>
      </c>
      <c r="N280" s="190" t="s">
        <v>43</v>
      </c>
      <c r="O280" s="60"/>
      <c r="P280" s="191">
        <f>O280*H280</f>
        <v>0</v>
      </c>
      <c r="Q280" s="191">
        <v>0</v>
      </c>
      <c r="R280" s="191">
        <f>Q280*H280</f>
        <v>0</v>
      </c>
      <c r="S280" s="191">
        <v>0</v>
      </c>
      <c r="T280" s="192">
        <f>S280*H280</f>
        <v>0</v>
      </c>
      <c r="AR280" s="17" t="s">
        <v>138</v>
      </c>
      <c r="AT280" s="17" t="s">
        <v>133</v>
      </c>
      <c r="AU280" s="17" t="s">
        <v>81</v>
      </c>
      <c r="AY280" s="17" t="s">
        <v>131</v>
      </c>
      <c r="BE280" s="193">
        <f>IF(N280="základní",J280,0)</f>
        <v>0</v>
      </c>
      <c r="BF280" s="193">
        <f>IF(N280="snížená",J280,0)</f>
        <v>0</v>
      </c>
      <c r="BG280" s="193">
        <f>IF(N280="zákl. přenesená",J280,0)</f>
        <v>0</v>
      </c>
      <c r="BH280" s="193">
        <f>IF(N280="sníž. přenesená",J280,0)</f>
        <v>0</v>
      </c>
      <c r="BI280" s="193">
        <f>IF(N280="nulová",J280,0)</f>
        <v>0</v>
      </c>
      <c r="BJ280" s="17" t="s">
        <v>79</v>
      </c>
      <c r="BK280" s="193">
        <f>ROUND(I280*H280,2)</f>
        <v>0</v>
      </c>
      <c r="BL280" s="17" t="s">
        <v>138</v>
      </c>
      <c r="BM280" s="17" t="s">
        <v>1001</v>
      </c>
    </row>
    <row r="281" spans="2:65" s="1" customFormat="1" ht="19.5">
      <c r="B281" s="34"/>
      <c r="C281" s="35"/>
      <c r="D281" s="194" t="s">
        <v>140</v>
      </c>
      <c r="E281" s="35"/>
      <c r="F281" s="195" t="s">
        <v>1002</v>
      </c>
      <c r="G281" s="35"/>
      <c r="H281" s="35"/>
      <c r="I281" s="112"/>
      <c r="J281" s="35"/>
      <c r="K281" s="35"/>
      <c r="L281" s="38"/>
      <c r="M281" s="196"/>
      <c r="N281" s="60"/>
      <c r="O281" s="60"/>
      <c r="P281" s="60"/>
      <c r="Q281" s="60"/>
      <c r="R281" s="60"/>
      <c r="S281" s="60"/>
      <c r="T281" s="61"/>
      <c r="AT281" s="17" t="s">
        <v>140</v>
      </c>
      <c r="AU281" s="17" t="s">
        <v>81</v>
      </c>
    </row>
    <row r="282" spans="2:65" s="11" customFormat="1" ht="22.9" customHeight="1">
      <c r="B282" s="166"/>
      <c r="C282" s="167"/>
      <c r="D282" s="168" t="s">
        <v>71</v>
      </c>
      <c r="E282" s="180" t="s">
        <v>705</v>
      </c>
      <c r="F282" s="180" t="s">
        <v>706</v>
      </c>
      <c r="G282" s="167"/>
      <c r="H282" s="167"/>
      <c r="I282" s="170"/>
      <c r="J282" s="181">
        <f>BK282</f>
        <v>0</v>
      </c>
      <c r="K282" s="167"/>
      <c r="L282" s="172"/>
      <c r="M282" s="173"/>
      <c r="N282" s="174"/>
      <c r="O282" s="174"/>
      <c r="P282" s="175">
        <f>SUM(P283:P284)</f>
        <v>0</v>
      </c>
      <c r="Q282" s="174"/>
      <c r="R282" s="175">
        <f>SUM(R283:R284)</f>
        <v>0</v>
      </c>
      <c r="S282" s="174"/>
      <c r="T282" s="176">
        <f>SUM(T283:T284)</f>
        <v>0</v>
      </c>
      <c r="AR282" s="177" t="s">
        <v>79</v>
      </c>
      <c r="AT282" s="178" t="s">
        <v>71</v>
      </c>
      <c r="AU282" s="178" t="s">
        <v>79</v>
      </c>
      <c r="AY282" s="177" t="s">
        <v>131</v>
      </c>
      <c r="BK282" s="179">
        <f>SUM(BK283:BK284)</f>
        <v>0</v>
      </c>
    </row>
    <row r="283" spans="2:65" s="1" customFormat="1" ht="16.5" customHeight="1">
      <c r="B283" s="34"/>
      <c r="C283" s="182" t="s">
        <v>474</v>
      </c>
      <c r="D283" s="182" t="s">
        <v>133</v>
      </c>
      <c r="E283" s="183" t="s">
        <v>1003</v>
      </c>
      <c r="F283" s="184" t="s">
        <v>1004</v>
      </c>
      <c r="G283" s="185" t="s">
        <v>154</v>
      </c>
      <c r="H283" s="186">
        <v>74.155000000000001</v>
      </c>
      <c r="I283" s="187"/>
      <c r="J283" s="188">
        <f>ROUND(I283*H283,2)</f>
        <v>0</v>
      </c>
      <c r="K283" s="184" t="s">
        <v>137</v>
      </c>
      <c r="L283" s="38"/>
      <c r="M283" s="189" t="s">
        <v>19</v>
      </c>
      <c r="N283" s="190" t="s">
        <v>43</v>
      </c>
      <c r="O283" s="60"/>
      <c r="P283" s="191">
        <f>O283*H283</f>
        <v>0</v>
      </c>
      <c r="Q283" s="191">
        <v>0</v>
      </c>
      <c r="R283" s="191">
        <f>Q283*H283</f>
        <v>0</v>
      </c>
      <c r="S283" s="191">
        <v>0</v>
      </c>
      <c r="T283" s="192">
        <f>S283*H283</f>
        <v>0</v>
      </c>
      <c r="AR283" s="17" t="s">
        <v>138</v>
      </c>
      <c r="AT283" s="17" t="s">
        <v>133</v>
      </c>
      <c r="AU283" s="17" t="s">
        <v>81</v>
      </c>
      <c r="AY283" s="17" t="s">
        <v>131</v>
      </c>
      <c r="BE283" s="193">
        <f>IF(N283="základní",J283,0)</f>
        <v>0</v>
      </c>
      <c r="BF283" s="193">
        <f>IF(N283="snížená",J283,0)</f>
        <v>0</v>
      </c>
      <c r="BG283" s="193">
        <f>IF(N283="zákl. přenesená",J283,0)</f>
        <v>0</v>
      </c>
      <c r="BH283" s="193">
        <f>IF(N283="sníž. přenesená",J283,0)</f>
        <v>0</v>
      </c>
      <c r="BI283" s="193">
        <f>IF(N283="nulová",J283,0)</f>
        <v>0</v>
      </c>
      <c r="BJ283" s="17" t="s">
        <v>79</v>
      </c>
      <c r="BK283" s="193">
        <f>ROUND(I283*H283,2)</f>
        <v>0</v>
      </c>
      <c r="BL283" s="17" t="s">
        <v>138</v>
      </c>
      <c r="BM283" s="17" t="s">
        <v>1005</v>
      </c>
    </row>
    <row r="284" spans="2:65" s="1" customFormat="1" ht="11.25">
      <c r="B284" s="34"/>
      <c r="C284" s="35"/>
      <c r="D284" s="194" t="s">
        <v>140</v>
      </c>
      <c r="E284" s="35"/>
      <c r="F284" s="195" t="s">
        <v>1006</v>
      </c>
      <c r="G284" s="35"/>
      <c r="H284" s="35"/>
      <c r="I284" s="112"/>
      <c r="J284" s="35"/>
      <c r="K284" s="35"/>
      <c r="L284" s="38"/>
      <c r="M284" s="232"/>
      <c r="N284" s="233"/>
      <c r="O284" s="233"/>
      <c r="P284" s="233"/>
      <c r="Q284" s="233"/>
      <c r="R284" s="233"/>
      <c r="S284" s="233"/>
      <c r="T284" s="234"/>
      <c r="AT284" s="17" t="s">
        <v>140</v>
      </c>
      <c r="AU284" s="17" t="s">
        <v>81</v>
      </c>
    </row>
    <row r="285" spans="2:65" s="1" customFormat="1" ht="6.95" customHeight="1">
      <c r="B285" s="46"/>
      <c r="C285" s="47"/>
      <c r="D285" s="47"/>
      <c r="E285" s="47"/>
      <c r="F285" s="47"/>
      <c r="G285" s="47"/>
      <c r="H285" s="47"/>
      <c r="I285" s="134"/>
      <c r="J285" s="47"/>
      <c r="K285" s="47"/>
      <c r="L285" s="38"/>
    </row>
  </sheetData>
  <sheetProtection algorithmName="SHA-512" hashValue="jPu9cOD6u9hvAJcHCukY9qMWsAzIaXi/2tuivUtJdxJqGoyLvl4EtWaYeCYrTIubfdyuNkN98Xd4ZgWjT+fQsA==" saltValue="78YVz8M4uEYHwsXG29zq01OpSxCVpobdHnEvekLlGHamGMbU2TZ0Zpz442AiCQnkibWGH9lWeqbMZ3ePQHebFA==" spinCount="100000" sheet="1" objects="1" scenarios="1" formatColumns="0" formatRows="0" autoFilter="0"/>
  <autoFilter ref="C87:K284" xr:uid="{00000000-0009-0000-0000-000005000000}"/>
  <mergeCells count="9">
    <mergeCell ref="E50:H50"/>
    <mergeCell ref="E78:H78"/>
    <mergeCell ref="E80:H80"/>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278"/>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4"/>
      <c r="M2" s="334"/>
      <c r="N2" s="334"/>
      <c r="O2" s="334"/>
      <c r="P2" s="334"/>
      <c r="Q2" s="334"/>
      <c r="R2" s="334"/>
      <c r="S2" s="334"/>
      <c r="T2" s="334"/>
      <c r="U2" s="334"/>
      <c r="V2" s="334"/>
      <c r="AT2" s="17" t="s">
        <v>101</v>
      </c>
    </row>
    <row r="3" spans="2:46" ht="6.95" customHeight="1">
      <c r="B3" s="107"/>
      <c r="C3" s="108"/>
      <c r="D3" s="108"/>
      <c r="E3" s="108"/>
      <c r="F3" s="108"/>
      <c r="G3" s="108"/>
      <c r="H3" s="108"/>
      <c r="I3" s="109"/>
      <c r="J3" s="108"/>
      <c r="K3" s="108"/>
      <c r="L3" s="20"/>
      <c r="AT3" s="17" t="s">
        <v>81</v>
      </c>
    </row>
    <row r="4" spans="2:46" ht="24.95" customHeight="1">
      <c r="B4" s="20"/>
      <c r="D4" s="110" t="s">
        <v>105</v>
      </c>
      <c r="L4" s="20"/>
      <c r="M4" s="24" t="s">
        <v>10</v>
      </c>
      <c r="AT4" s="17" t="s">
        <v>4</v>
      </c>
    </row>
    <row r="5" spans="2:46" ht="6.95" customHeight="1">
      <c r="B5" s="20"/>
      <c r="L5" s="20"/>
    </row>
    <row r="6" spans="2:46" ht="12" customHeight="1">
      <c r="B6" s="20"/>
      <c r="D6" s="111" t="s">
        <v>16</v>
      </c>
      <c r="L6" s="20"/>
    </row>
    <row r="7" spans="2:46" ht="16.5" customHeight="1">
      <c r="B7" s="20"/>
      <c r="E7" s="367" t="str">
        <f>'Rekapitulace stavby'!K6</f>
        <v>Horoměřická S 071 - most, Praha 6, č. akce 999615 - Revize č.01</v>
      </c>
      <c r="F7" s="368"/>
      <c r="G7" s="368"/>
      <c r="H7" s="368"/>
      <c r="L7" s="20"/>
    </row>
    <row r="8" spans="2:46" s="1" customFormat="1" ht="12" customHeight="1">
      <c r="B8" s="38"/>
      <c r="D8" s="111" t="s">
        <v>106</v>
      </c>
      <c r="I8" s="112"/>
      <c r="L8" s="38"/>
    </row>
    <row r="9" spans="2:46" s="1" customFormat="1" ht="36.950000000000003" customHeight="1">
      <c r="B9" s="38"/>
      <c r="E9" s="370" t="s">
        <v>1007</v>
      </c>
      <c r="F9" s="369"/>
      <c r="G9" s="369"/>
      <c r="H9" s="369"/>
      <c r="I9" s="112"/>
      <c r="L9" s="38"/>
    </row>
    <row r="10" spans="2:46" s="1" customFormat="1" ht="11.25">
      <c r="B10" s="38"/>
      <c r="I10" s="112"/>
      <c r="L10" s="38"/>
    </row>
    <row r="11" spans="2:46" s="1" customFormat="1" ht="12" customHeight="1">
      <c r="B11" s="38"/>
      <c r="D11" s="111" t="s">
        <v>18</v>
      </c>
      <c r="F11" s="17" t="s">
        <v>19</v>
      </c>
      <c r="I11" s="113" t="s">
        <v>20</v>
      </c>
      <c r="J11" s="17" t="s">
        <v>19</v>
      </c>
      <c r="L11" s="38"/>
    </row>
    <row r="12" spans="2:46" s="1" customFormat="1" ht="12" customHeight="1">
      <c r="B12" s="38"/>
      <c r="D12" s="111" t="s">
        <v>21</v>
      </c>
      <c r="F12" s="17" t="s">
        <v>22</v>
      </c>
      <c r="I12" s="113" t="s">
        <v>23</v>
      </c>
      <c r="J12" s="114" t="str">
        <f>'Rekapitulace stavby'!AN8</f>
        <v>28. 1. 2019</v>
      </c>
      <c r="L12" s="38"/>
    </row>
    <row r="13" spans="2:46" s="1" customFormat="1" ht="10.9" customHeight="1">
      <c r="B13" s="38"/>
      <c r="I13" s="112"/>
      <c r="L13" s="38"/>
    </row>
    <row r="14" spans="2:46" s="1" customFormat="1" ht="12" customHeight="1">
      <c r="B14" s="38"/>
      <c r="D14" s="111" t="s">
        <v>25</v>
      </c>
      <c r="I14" s="113" t="s">
        <v>26</v>
      </c>
      <c r="J14" s="17" t="s">
        <v>19</v>
      </c>
      <c r="L14" s="38"/>
    </row>
    <row r="15" spans="2:46" s="1" customFormat="1" ht="18" customHeight="1">
      <c r="B15" s="38"/>
      <c r="E15" s="17" t="s">
        <v>27</v>
      </c>
      <c r="I15" s="113" t="s">
        <v>28</v>
      </c>
      <c r="J15" s="17" t="s">
        <v>19</v>
      </c>
      <c r="L15" s="38"/>
    </row>
    <row r="16" spans="2:46" s="1" customFormat="1" ht="6.95" customHeight="1">
      <c r="B16" s="38"/>
      <c r="I16" s="112"/>
      <c r="L16" s="38"/>
    </row>
    <row r="17" spans="2:12" s="1" customFormat="1" ht="12" customHeight="1">
      <c r="B17" s="38"/>
      <c r="D17" s="111" t="s">
        <v>29</v>
      </c>
      <c r="I17" s="113" t="s">
        <v>26</v>
      </c>
      <c r="J17" s="30" t="str">
        <f>'Rekapitulace stavby'!AN13</f>
        <v>Vyplň údaj</v>
      </c>
      <c r="L17" s="38"/>
    </row>
    <row r="18" spans="2:12" s="1" customFormat="1" ht="18" customHeight="1">
      <c r="B18" s="38"/>
      <c r="E18" s="371" t="str">
        <f>'Rekapitulace stavby'!E14</f>
        <v>Vyplň údaj</v>
      </c>
      <c r="F18" s="372"/>
      <c r="G18" s="372"/>
      <c r="H18" s="372"/>
      <c r="I18" s="113" t="s">
        <v>28</v>
      </c>
      <c r="J18" s="30" t="str">
        <f>'Rekapitulace stavby'!AN14</f>
        <v>Vyplň údaj</v>
      </c>
      <c r="L18" s="38"/>
    </row>
    <row r="19" spans="2:12" s="1" customFormat="1" ht="6.95" customHeight="1">
      <c r="B19" s="38"/>
      <c r="I19" s="112"/>
      <c r="L19" s="38"/>
    </row>
    <row r="20" spans="2:12" s="1" customFormat="1" ht="12" customHeight="1">
      <c r="B20" s="38"/>
      <c r="D20" s="111" t="s">
        <v>31</v>
      </c>
      <c r="I20" s="113" t="s">
        <v>26</v>
      </c>
      <c r="J20" s="17" t="s">
        <v>19</v>
      </c>
      <c r="L20" s="38"/>
    </row>
    <row r="21" spans="2:12" s="1" customFormat="1" ht="18" customHeight="1">
      <c r="B21" s="38"/>
      <c r="E21" s="17" t="s">
        <v>32</v>
      </c>
      <c r="I21" s="113" t="s">
        <v>28</v>
      </c>
      <c r="J21" s="17" t="s">
        <v>19</v>
      </c>
      <c r="L21" s="38"/>
    </row>
    <row r="22" spans="2:12" s="1" customFormat="1" ht="6.95" customHeight="1">
      <c r="B22" s="38"/>
      <c r="I22" s="112"/>
      <c r="L22" s="38"/>
    </row>
    <row r="23" spans="2:12" s="1" customFormat="1" ht="12" customHeight="1">
      <c r="B23" s="38"/>
      <c r="D23" s="111" t="s">
        <v>34</v>
      </c>
      <c r="I23" s="113" t="s">
        <v>26</v>
      </c>
      <c r="J23" s="17" t="str">
        <f>IF('Rekapitulace stavby'!AN19="","",'Rekapitulace stavby'!AN19)</f>
        <v/>
      </c>
      <c r="L23" s="38"/>
    </row>
    <row r="24" spans="2:12" s="1" customFormat="1" ht="18" customHeight="1">
      <c r="B24" s="38"/>
      <c r="E24" s="17" t="str">
        <f>IF('Rekapitulace stavby'!E20="","",'Rekapitulace stavby'!E20)</f>
        <v xml:space="preserve"> </v>
      </c>
      <c r="I24" s="113" t="s">
        <v>28</v>
      </c>
      <c r="J24" s="17" t="str">
        <f>IF('Rekapitulace stavby'!AN20="","",'Rekapitulace stavby'!AN20)</f>
        <v/>
      </c>
      <c r="L24" s="38"/>
    </row>
    <row r="25" spans="2:12" s="1" customFormat="1" ht="6.95" customHeight="1">
      <c r="B25" s="38"/>
      <c r="I25" s="112"/>
      <c r="L25" s="38"/>
    </row>
    <row r="26" spans="2:12" s="1" customFormat="1" ht="12" customHeight="1">
      <c r="B26" s="38"/>
      <c r="D26" s="111" t="s">
        <v>36</v>
      </c>
      <c r="I26" s="112"/>
      <c r="L26" s="38"/>
    </row>
    <row r="27" spans="2:12" s="7" customFormat="1" ht="16.5" customHeight="1">
      <c r="B27" s="115"/>
      <c r="E27" s="373" t="s">
        <v>19</v>
      </c>
      <c r="F27" s="373"/>
      <c r="G27" s="373"/>
      <c r="H27" s="373"/>
      <c r="I27" s="116"/>
      <c r="L27" s="115"/>
    </row>
    <row r="28" spans="2:12" s="1" customFormat="1" ht="6.95" customHeight="1">
      <c r="B28" s="38"/>
      <c r="I28" s="112"/>
      <c r="L28" s="38"/>
    </row>
    <row r="29" spans="2:12" s="1" customFormat="1" ht="6.95" customHeight="1">
      <c r="B29" s="38"/>
      <c r="D29" s="56"/>
      <c r="E29" s="56"/>
      <c r="F29" s="56"/>
      <c r="G29" s="56"/>
      <c r="H29" s="56"/>
      <c r="I29" s="117"/>
      <c r="J29" s="56"/>
      <c r="K29" s="56"/>
      <c r="L29" s="38"/>
    </row>
    <row r="30" spans="2:12" s="1" customFormat="1" ht="25.35" customHeight="1">
      <c r="B30" s="38"/>
      <c r="D30" s="118" t="s">
        <v>38</v>
      </c>
      <c r="I30" s="112"/>
      <c r="J30" s="119">
        <f>ROUND(J82, 2)</f>
        <v>0</v>
      </c>
      <c r="L30" s="38"/>
    </row>
    <row r="31" spans="2:12" s="1" customFormat="1" ht="6.95" customHeight="1">
      <c r="B31" s="38"/>
      <c r="D31" s="56"/>
      <c r="E31" s="56"/>
      <c r="F31" s="56"/>
      <c r="G31" s="56"/>
      <c r="H31" s="56"/>
      <c r="I31" s="117"/>
      <c r="J31" s="56"/>
      <c r="K31" s="56"/>
      <c r="L31" s="38"/>
    </row>
    <row r="32" spans="2:12" s="1" customFormat="1" ht="14.45" customHeight="1">
      <c r="B32" s="38"/>
      <c r="F32" s="120" t="s">
        <v>40</v>
      </c>
      <c r="I32" s="121" t="s">
        <v>39</v>
      </c>
      <c r="J32" s="120" t="s">
        <v>41</v>
      </c>
      <c r="L32" s="38"/>
    </row>
    <row r="33" spans="2:12" s="1" customFormat="1" ht="14.45" customHeight="1">
      <c r="B33" s="38"/>
      <c r="D33" s="111" t="s">
        <v>42</v>
      </c>
      <c r="E33" s="111" t="s">
        <v>43</v>
      </c>
      <c r="F33" s="122">
        <f>ROUND((SUM(BE82:BE277)),  2)</f>
        <v>0</v>
      </c>
      <c r="I33" s="123">
        <v>0.21</v>
      </c>
      <c r="J33" s="122">
        <f>ROUND(((SUM(BE82:BE277))*I33),  2)</f>
        <v>0</v>
      </c>
      <c r="L33" s="38"/>
    </row>
    <row r="34" spans="2:12" s="1" customFormat="1" ht="14.45" customHeight="1">
      <c r="B34" s="38"/>
      <c r="E34" s="111" t="s">
        <v>44</v>
      </c>
      <c r="F34" s="122">
        <f>ROUND((SUM(BF82:BF277)),  2)</f>
        <v>0</v>
      </c>
      <c r="I34" s="123">
        <v>0.15</v>
      </c>
      <c r="J34" s="122">
        <f>ROUND(((SUM(BF82:BF277))*I34),  2)</f>
        <v>0</v>
      </c>
      <c r="L34" s="38"/>
    </row>
    <row r="35" spans="2:12" s="1" customFormat="1" ht="14.45" hidden="1" customHeight="1">
      <c r="B35" s="38"/>
      <c r="E35" s="111" t="s">
        <v>45</v>
      </c>
      <c r="F35" s="122">
        <f>ROUND((SUM(BG82:BG277)),  2)</f>
        <v>0</v>
      </c>
      <c r="I35" s="123">
        <v>0.21</v>
      </c>
      <c r="J35" s="122">
        <f>0</f>
        <v>0</v>
      </c>
      <c r="L35" s="38"/>
    </row>
    <row r="36" spans="2:12" s="1" customFormat="1" ht="14.45" hidden="1" customHeight="1">
      <c r="B36" s="38"/>
      <c r="E36" s="111" t="s">
        <v>46</v>
      </c>
      <c r="F36" s="122">
        <f>ROUND((SUM(BH82:BH277)),  2)</f>
        <v>0</v>
      </c>
      <c r="I36" s="123">
        <v>0.15</v>
      </c>
      <c r="J36" s="122">
        <f>0</f>
        <v>0</v>
      </c>
      <c r="L36" s="38"/>
    </row>
    <row r="37" spans="2:12" s="1" customFormat="1" ht="14.45" hidden="1" customHeight="1">
      <c r="B37" s="38"/>
      <c r="E37" s="111" t="s">
        <v>47</v>
      </c>
      <c r="F37" s="122">
        <f>ROUND((SUM(BI82:BI277)),  2)</f>
        <v>0</v>
      </c>
      <c r="I37" s="123">
        <v>0</v>
      </c>
      <c r="J37" s="122">
        <f>0</f>
        <v>0</v>
      </c>
      <c r="L37" s="38"/>
    </row>
    <row r="38" spans="2:12" s="1" customFormat="1" ht="6.95" customHeight="1">
      <c r="B38" s="38"/>
      <c r="I38" s="112"/>
      <c r="L38" s="38"/>
    </row>
    <row r="39" spans="2:12" s="1" customFormat="1" ht="25.35" customHeight="1">
      <c r="B39" s="38"/>
      <c r="C39" s="124"/>
      <c r="D39" s="125" t="s">
        <v>48</v>
      </c>
      <c r="E39" s="126"/>
      <c r="F39" s="126"/>
      <c r="G39" s="127" t="s">
        <v>49</v>
      </c>
      <c r="H39" s="128" t="s">
        <v>50</v>
      </c>
      <c r="I39" s="129"/>
      <c r="J39" s="130">
        <f>SUM(J30:J37)</f>
        <v>0</v>
      </c>
      <c r="K39" s="131"/>
      <c r="L39" s="38"/>
    </row>
    <row r="40" spans="2:12" s="1" customFormat="1" ht="14.45" customHeight="1">
      <c r="B40" s="132"/>
      <c r="C40" s="133"/>
      <c r="D40" s="133"/>
      <c r="E40" s="133"/>
      <c r="F40" s="133"/>
      <c r="G40" s="133"/>
      <c r="H40" s="133"/>
      <c r="I40" s="134"/>
      <c r="J40" s="133"/>
      <c r="K40" s="133"/>
      <c r="L40" s="38"/>
    </row>
    <row r="44" spans="2:12" s="1" customFormat="1" ht="6.95" customHeight="1">
      <c r="B44" s="135"/>
      <c r="C44" s="136"/>
      <c r="D44" s="136"/>
      <c r="E44" s="136"/>
      <c r="F44" s="136"/>
      <c r="G44" s="136"/>
      <c r="H44" s="136"/>
      <c r="I44" s="137"/>
      <c r="J44" s="136"/>
      <c r="K44" s="136"/>
      <c r="L44" s="38"/>
    </row>
    <row r="45" spans="2:12" s="1" customFormat="1" ht="24.95" customHeight="1">
      <c r="B45" s="34"/>
      <c r="C45" s="23" t="s">
        <v>110</v>
      </c>
      <c r="D45" s="35"/>
      <c r="E45" s="35"/>
      <c r="F45" s="35"/>
      <c r="G45" s="35"/>
      <c r="H45" s="35"/>
      <c r="I45" s="112"/>
      <c r="J45" s="35"/>
      <c r="K45" s="35"/>
      <c r="L45" s="38"/>
    </row>
    <row r="46" spans="2:12" s="1" customFormat="1" ht="6.95" customHeight="1">
      <c r="B46" s="34"/>
      <c r="C46" s="35"/>
      <c r="D46" s="35"/>
      <c r="E46" s="35"/>
      <c r="F46" s="35"/>
      <c r="G46" s="35"/>
      <c r="H46" s="35"/>
      <c r="I46" s="112"/>
      <c r="J46" s="35"/>
      <c r="K46" s="35"/>
      <c r="L46" s="38"/>
    </row>
    <row r="47" spans="2:12" s="1" customFormat="1" ht="12" customHeight="1">
      <c r="B47" s="34"/>
      <c r="C47" s="29" t="s">
        <v>16</v>
      </c>
      <c r="D47" s="35"/>
      <c r="E47" s="35"/>
      <c r="F47" s="35"/>
      <c r="G47" s="35"/>
      <c r="H47" s="35"/>
      <c r="I47" s="112"/>
      <c r="J47" s="35"/>
      <c r="K47" s="35"/>
      <c r="L47" s="38"/>
    </row>
    <row r="48" spans="2:12" s="1" customFormat="1" ht="16.5" customHeight="1">
      <c r="B48" s="34"/>
      <c r="C48" s="35"/>
      <c r="D48" s="35"/>
      <c r="E48" s="374" t="str">
        <f>E7</f>
        <v>Horoměřická S 071 - most, Praha 6, č. akce 999615 - Revize č.01</v>
      </c>
      <c r="F48" s="375"/>
      <c r="G48" s="375"/>
      <c r="H48" s="375"/>
      <c r="I48" s="112"/>
      <c r="J48" s="35"/>
      <c r="K48" s="35"/>
      <c r="L48" s="38"/>
    </row>
    <row r="49" spans="2:47" s="1" customFormat="1" ht="12" customHeight="1">
      <c r="B49" s="34"/>
      <c r="C49" s="29" t="s">
        <v>106</v>
      </c>
      <c r="D49" s="35"/>
      <c r="E49" s="35"/>
      <c r="F49" s="35"/>
      <c r="G49" s="35"/>
      <c r="H49" s="35"/>
      <c r="I49" s="112"/>
      <c r="J49" s="35"/>
      <c r="K49" s="35"/>
      <c r="L49" s="38"/>
    </row>
    <row r="50" spans="2:47" s="1" customFormat="1" ht="16.5" customHeight="1">
      <c r="B50" s="34"/>
      <c r="C50" s="35"/>
      <c r="D50" s="35"/>
      <c r="E50" s="343" t="str">
        <f>E9</f>
        <v>DIR - Realizace DIR</v>
      </c>
      <c r="F50" s="342"/>
      <c r="G50" s="342"/>
      <c r="H50" s="342"/>
      <c r="I50" s="112"/>
      <c r="J50" s="35"/>
      <c r="K50" s="35"/>
      <c r="L50" s="38"/>
    </row>
    <row r="51" spans="2:47" s="1" customFormat="1" ht="6.95" customHeight="1">
      <c r="B51" s="34"/>
      <c r="C51" s="35"/>
      <c r="D51" s="35"/>
      <c r="E51" s="35"/>
      <c r="F51" s="35"/>
      <c r="G51" s="35"/>
      <c r="H51" s="35"/>
      <c r="I51" s="112"/>
      <c r="J51" s="35"/>
      <c r="K51" s="35"/>
      <c r="L51" s="38"/>
    </row>
    <row r="52" spans="2:47" s="1" customFormat="1" ht="12" customHeight="1">
      <c r="B52" s="34"/>
      <c r="C52" s="29" t="s">
        <v>21</v>
      </c>
      <c r="D52" s="35"/>
      <c r="E52" s="35"/>
      <c r="F52" s="27" t="str">
        <f>F12</f>
        <v>ul. Horoměřická / Pod Habrovkou</v>
      </c>
      <c r="G52" s="35"/>
      <c r="H52" s="35"/>
      <c r="I52" s="113" t="s">
        <v>23</v>
      </c>
      <c r="J52" s="55" t="str">
        <f>IF(J12="","",J12)</f>
        <v>28. 1. 2019</v>
      </c>
      <c r="K52" s="35"/>
      <c r="L52" s="38"/>
    </row>
    <row r="53" spans="2:47" s="1" customFormat="1" ht="6.95" customHeight="1">
      <c r="B53" s="34"/>
      <c r="C53" s="35"/>
      <c r="D53" s="35"/>
      <c r="E53" s="35"/>
      <c r="F53" s="35"/>
      <c r="G53" s="35"/>
      <c r="H53" s="35"/>
      <c r="I53" s="112"/>
      <c r="J53" s="35"/>
      <c r="K53" s="35"/>
      <c r="L53" s="38"/>
    </row>
    <row r="54" spans="2:47" s="1" customFormat="1" ht="13.7" customHeight="1">
      <c r="B54" s="34"/>
      <c r="C54" s="29" t="s">
        <v>25</v>
      </c>
      <c r="D54" s="35"/>
      <c r="E54" s="35"/>
      <c r="F54" s="27" t="str">
        <f>E15</f>
        <v>TSK hl.m. Prahy, a.s.</v>
      </c>
      <c r="G54" s="35"/>
      <c r="H54" s="35"/>
      <c r="I54" s="113" t="s">
        <v>31</v>
      </c>
      <c r="J54" s="32" t="str">
        <f>E21</f>
        <v>AGA Letiště, spol. s r.o.</v>
      </c>
      <c r="K54" s="35"/>
      <c r="L54" s="38"/>
    </row>
    <row r="55" spans="2:47" s="1" customFormat="1" ht="13.7" customHeight="1">
      <c r="B55" s="34"/>
      <c r="C55" s="29" t="s">
        <v>29</v>
      </c>
      <c r="D55" s="35"/>
      <c r="E55" s="35"/>
      <c r="F55" s="27" t="str">
        <f>IF(E18="","",E18)</f>
        <v>Vyplň údaj</v>
      </c>
      <c r="G55" s="35"/>
      <c r="H55" s="35"/>
      <c r="I55" s="113" t="s">
        <v>34</v>
      </c>
      <c r="J55" s="32" t="str">
        <f>E24</f>
        <v xml:space="preserve"> </v>
      </c>
      <c r="K55" s="35"/>
      <c r="L55" s="38"/>
    </row>
    <row r="56" spans="2:47" s="1" customFormat="1" ht="10.35" customHeight="1">
      <c r="B56" s="34"/>
      <c r="C56" s="35"/>
      <c r="D56" s="35"/>
      <c r="E56" s="35"/>
      <c r="F56" s="35"/>
      <c r="G56" s="35"/>
      <c r="H56" s="35"/>
      <c r="I56" s="112"/>
      <c r="J56" s="35"/>
      <c r="K56" s="35"/>
      <c r="L56" s="38"/>
    </row>
    <row r="57" spans="2:47" s="1" customFormat="1" ht="29.25" customHeight="1">
      <c r="B57" s="34"/>
      <c r="C57" s="138" t="s">
        <v>111</v>
      </c>
      <c r="D57" s="139"/>
      <c r="E57" s="139"/>
      <c r="F57" s="139"/>
      <c r="G57" s="139"/>
      <c r="H57" s="139"/>
      <c r="I57" s="140"/>
      <c r="J57" s="141" t="s">
        <v>112</v>
      </c>
      <c r="K57" s="139"/>
      <c r="L57" s="38"/>
    </row>
    <row r="58" spans="2:47" s="1" customFormat="1" ht="10.35" customHeight="1">
      <c r="B58" s="34"/>
      <c r="C58" s="35"/>
      <c r="D58" s="35"/>
      <c r="E58" s="35"/>
      <c r="F58" s="35"/>
      <c r="G58" s="35"/>
      <c r="H58" s="35"/>
      <c r="I58" s="112"/>
      <c r="J58" s="35"/>
      <c r="K58" s="35"/>
      <c r="L58" s="38"/>
    </row>
    <row r="59" spans="2:47" s="1" customFormat="1" ht="22.9" customHeight="1">
      <c r="B59" s="34"/>
      <c r="C59" s="142" t="s">
        <v>70</v>
      </c>
      <c r="D59" s="35"/>
      <c r="E59" s="35"/>
      <c r="F59" s="35"/>
      <c r="G59" s="35"/>
      <c r="H59" s="35"/>
      <c r="I59" s="112"/>
      <c r="J59" s="73">
        <f>J82</f>
        <v>0</v>
      </c>
      <c r="K59" s="35"/>
      <c r="L59" s="38"/>
      <c r="AU59" s="17" t="s">
        <v>113</v>
      </c>
    </row>
    <row r="60" spans="2:47" s="8" customFormat="1" ht="24.95" customHeight="1">
      <c r="B60" s="143"/>
      <c r="C60" s="144"/>
      <c r="D60" s="145" t="s">
        <v>1008</v>
      </c>
      <c r="E60" s="146"/>
      <c r="F60" s="146"/>
      <c r="G60" s="146"/>
      <c r="H60" s="146"/>
      <c r="I60" s="147"/>
      <c r="J60" s="148">
        <f>J83</f>
        <v>0</v>
      </c>
      <c r="K60" s="144"/>
      <c r="L60" s="149"/>
    </row>
    <row r="61" spans="2:47" s="9" customFormat="1" ht="19.899999999999999" customHeight="1">
      <c r="B61" s="150"/>
      <c r="C61" s="94"/>
      <c r="D61" s="151" t="s">
        <v>1009</v>
      </c>
      <c r="E61" s="152"/>
      <c r="F61" s="152"/>
      <c r="G61" s="152"/>
      <c r="H61" s="152"/>
      <c r="I61" s="153"/>
      <c r="J61" s="154">
        <f>J84</f>
        <v>0</v>
      </c>
      <c r="K61" s="94"/>
      <c r="L61" s="155"/>
    </row>
    <row r="62" spans="2:47" s="9" customFormat="1" ht="19.899999999999999" customHeight="1">
      <c r="B62" s="150"/>
      <c r="C62" s="94"/>
      <c r="D62" s="151" t="s">
        <v>1010</v>
      </c>
      <c r="E62" s="152"/>
      <c r="F62" s="152"/>
      <c r="G62" s="152"/>
      <c r="H62" s="152"/>
      <c r="I62" s="153"/>
      <c r="J62" s="154">
        <f>J179</f>
        <v>0</v>
      </c>
      <c r="K62" s="94"/>
      <c r="L62" s="155"/>
    </row>
    <row r="63" spans="2:47" s="1" customFormat="1" ht="21.75" customHeight="1">
      <c r="B63" s="34"/>
      <c r="C63" s="35"/>
      <c r="D63" s="35"/>
      <c r="E63" s="35"/>
      <c r="F63" s="35"/>
      <c r="G63" s="35"/>
      <c r="H63" s="35"/>
      <c r="I63" s="112"/>
      <c r="J63" s="35"/>
      <c r="K63" s="35"/>
      <c r="L63" s="38"/>
    </row>
    <row r="64" spans="2:47" s="1" customFormat="1" ht="6.95" customHeight="1">
      <c r="B64" s="46"/>
      <c r="C64" s="47"/>
      <c r="D64" s="47"/>
      <c r="E64" s="47"/>
      <c r="F64" s="47"/>
      <c r="G64" s="47"/>
      <c r="H64" s="47"/>
      <c r="I64" s="134"/>
      <c r="J64" s="47"/>
      <c r="K64" s="47"/>
      <c r="L64" s="38"/>
    </row>
    <row r="68" spans="2:12" s="1" customFormat="1" ht="6.95" customHeight="1">
      <c r="B68" s="48"/>
      <c r="C68" s="49"/>
      <c r="D68" s="49"/>
      <c r="E68" s="49"/>
      <c r="F68" s="49"/>
      <c r="G68" s="49"/>
      <c r="H68" s="49"/>
      <c r="I68" s="137"/>
      <c r="J68" s="49"/>
      <c r="K68" s="49"/>
      <c r="L68" s="38"/>
    </row>
    <row r="69" spans="2:12" s="1" customFormat="1" ht="24.95" customHeight="1">
      <c r="B69" s="34"/>
      <c r="C69" s="23" t="s">
        <v>116</v>
      </c>
      <c r="D69" s="35"/>
      <c r="E69" s="35"/>
      <c r="F69" s="35"/>
      <c r="G69" s="35"/>
      <c r="H69" s="35"/>
      <c r="I69" s="112"/>
      <c r="J69" s="35"/>
      <c r="K69" s="35"/>
      <c r="L69" s="38"/>
    </row>
    <row r="70" spans="2:12" s="1" customFormat="1" ht="6.95" customHeight="1">
      <c r="B70" s="34"/>
      <c r="C70" s="35"/>
      <c r="D70" s="35"/>
      <c r="E70" s="35"/>
      <c r="F70" s="35"/>
      <c r="G70" s="35"/>
      <c r="H70" s="35"/>
      <c r="I70" s="112"/>
      <c r="J70" s="35"/>
      <c r="K70" s="35"/>
      <c r="L70" s="38"/>
    </row>
    <row r="71" spans="2:12" s="1" customFormat="1" ht="12" customHeight="1">
      <c r="B71" s="34"/>
      <c r="C71" s="29" t="s">
        <v>16</v>
      </c>
      <c r="D71" s="35"/>
      <c r="E71" s="35"/>
      <c r="F71" s="35"/>
      <c r="G71" s="35"/>
      <c r="H71" s="35"/>
      <c r="I71" s="112"/>
      <c r="J71" s="35"/>
      <c r="K71" s="35"/>
      <c r="L71" s="38"/>
    </row>
    <row r="72" spans="2:12" s="1" customFormat="1" ht="16.5" customHeight="1">
      <c r="B72" s="34"/>
      <c r="C72" s="35"/>
      <c r="D72" s="35"/>
      <c r="E72" s="374" t="str">
        <f>E7</f>
        <v>Horoměřická S 071 - most, Praha 6, č. akce 999615 - Revize č.01</v>
      </c>
      <c r="F72" s="375"/>
      <c r="G72" s="375"/>
      <c r="H72" s="375"/>
      <c r="I72" s="112"/>
      <c r="J72" s="35"/>
      <c r="K72" s="35"/>
      <c r="L72" s="38"/>
    </row>
    <row r="73" spans="2:12" s="1" customFormat="1" ht="12" customHeight="1">
      <c r="B73" s="34"/>
      <c r="C73" s="29" t="s">
        <v>106</v>
      </c>
      <c r="D73" s="35"/>
      <c r="E73" s="35"/>
      <c r="F73" s="35"/>
      <c r="G73" s="35"/>
      <c r="H73" s="35"/>
      <c r="I73" s="112"/>
      <c r="J73" s="35"/>
      <c r="K73" s="35"/>
      <c r="L73" s="38"/>
    </row>
    <row r="74" spans="2:12" s="1" customFormat="1" ht="16.5" customHeight="1">
      <c r="B74" s="34"/>
      <c r="C74" s="35"/>
      <c r="D74" s="35"/>
      <c r="E74" s="343" t="str">
        <f>E9</f>
        <v>DIR - Realizace DIR</v>
      </c>
      <c r="F74" s="342"/>
      <c r="G74" s="342"/>
      <c r="H74" s="342"/>
      <c r="I74" s="112"/>
      <c r="J74" s="35"/>
      <c r="K74" s="35"/>
      <c r="L74" s="38"/>
    </row>
    <row r="75" spans="2:12" s="1" customFormat="1" ht="6.95" customHeight="1">
      <c r="B75" s="34"/>
      <c r="C75" s="35"/>
      <c r="D75" s="35"/>
      <c r="E75" s="35"/>
      <c r="F75" s="35"/>
      <c r="G75" s="35"/>
      <c r="H75" s="35"/>
      <c r="I75" s="112"/>
      <c r="J75" s="35"/>
      <c r="K75" s="35"/>
      <c r="L75" s="38"/>
    </row>
    <row r="76" spans="2:12" s="1" customFormat="1" ht="12" customHeight="1">
      <c r="B76" s="34"/>
      <c r="C76" s="29" t="s">
        <v>21</v>
      </c>
      <c r="D76" s="35"/>
      <c r="E76" s="35"/>
      <c r="F76" s="27" t="str">
        <f>F12</f>
        <v>ul. Horoměřická / Pod Habrovkou</v>
      </c>
      <c r="G76" s="35"/>
      <c r="H76" s="35"/>
      <c r="I76" s="113" t="s">
        <v>23</v>
      </c>
      <c r="J76" s="55" t="str">
        <f>IF(J12="","",J12)</f>
        <v>28. 1. 2019</v>
      </c>
      <c r="K76" s="35"/>
      <c r="L76" s="38"/>
    </row>
    <row r="77" spans="2:12" s="1" customFormat="1" ht="6.95" customHeight="1">
      <c r="B77" s="34"/>
      <c r="C77" s="35"/>
      <c r="D77" s="35"/>
      <c r="E77" s="35"/>
      <c r="F77" s="35"/>
      <c r="G77" s="35"/>
      <c r="H77" s="35"/>
      <c r="I77" s="112"/>
      <c r="J77" s="35"/>
      <c r="K77" s="35"/>
      <c r="L77" s="38"/>
    </row>
    <row r="78" spans="2:12" s="1" customFormat="1" ht="13.7" customHeight="1">
      <c r="B78" s="34"/>
      <c r="C78" s="29" t="s">
        <v>25</v>
      </c>
      <c r="D78" s="35"/>
      <c r="E78" s="35"/>
      <c r="F78" s="27" t="str">
        <f>E15</f>
        <v>TSK hl.m. Prahy, a.s.</v>
      </c>
      <c r="G78" s="35"/>
      <c r="H78" s="35"/>
      <c r="I78" s="113" t="s">
        <v>31</v>
      </c>
      <c r="J78" s="32" t="str">
        <f>E21</f>
        <v>AGA Letiště, spol. s r.o.</v>
      </c>
      <c r="K78" s="35"/>
      <c r="L78" s="38"/>
    </row>
    <row r="79" spans="2:12" s="1" customFormat="1" ht="13.7" customHeight="1">
      <c r="B79" s="34"/>
      <c r="C79" s="29" t="s">
        <v>29</v>
      </c>
      <c r="D79" s="35"/>
      <c r="E79" s="35"/>
      <c r="F79" s="27" t="str">
        <f>IF(E18="","",E18)</f>
        <v>Vyplň údaj</v>
      </c>
      <c r="G79" s="35"/>
      <c r="H79" s="35"/>
      <c r="I79" s="113" t="s">
        <v>34</v>
      </c>
      <c r="J79" s="32" t="str">
        <f>E24</f>
        <v xml:space="preserve"> </v>
      </c>
      <c r="K79" s="35"/>
      <c r="L79" s="38"/>
    </row>
    <row r="80" spans="2:12" s="1" customFormat="1" ht="10.35" customHeight="1">
      <c r="B80" s="34"/>
      <c r="C80" s="35"/>
      <c r="D80" s="35"/>
      <c r="E80" s="35"/>
      <c r="F80" s="35"/>
      <c r="G80" s="35"/>
      <c r="H80" s="35"/>
      <c r="I80" s="112"/>
      <c r="J80" s="35"/>
      <c r="K80" s="35"/>
      <c r="L80" s="38"/>
    </row>
    <row r="81" spans="2:65" s="10" customFormat="1" ht="29.25" customHeight="1">
      <c r="B81" s="156"/>
      <c r="C81" s="157" t="s">
        <v>117</v>
      </c>
      <c r="D81" s="158" t="s">
        <v>57</v>
      </c>
      <c r="E81" s="158" t="s">
        <v>53</v>
      </c>
      <c r="F81" s="158" t="s">
        <v>54</v>
      </c>
      <c r="G81" s="158" t="s">
        <v>118</v>
      </c>
      <c r="H81" s="158" t="s">
        <v>119</v>
      </c>
      <c r="I81" s="159" t="s">
        <v>120</v>
      </c>
      <c r="J81" s="158" t="s">
        <v>112</v>
      </c>
      <c r="K81" s="160" t="s">
        <v>121</v>
      </c>
      <c r="L81" s="161"/>
      <c r="M81" s="64" t="s">
        <v>19</v>
      </c>
      <c r="N81" s="65" t="s">
        <v>42</v>
      </c>
      <c r="O81" s="65" t="s">
        <v>122</v>
      </c>
      <c r="P81" s="65" t="s">
        <v>123</v>
      </c>
      <c r="Q81" s="65" t="s">
        <v>124</v>
      </c>
      <c r="R81" s="65" t="s">
        <v>125</v>
      </c>
      <c r="S81" s="65" t="s">
        <v>126</v>
      </c>
      <c r="T81" s="66" t="s">
        <v>127</v>
      </c>
    </row>
    <row r="82" spans="2:65" s="1" customFormat="1" ht="22.9" customHeight="1">
      <c r="B82" s="34"/>
      <c r="C82" s="71" t="s">
        <v>128</v>
      </c>
      <c r="D82" s="35"/>
      <c r="E82" s="35"/>
      <c r="F82" s="35"/>
      <c r="G82" s="35"/>
      <c r="H82" s="35"/>
      <c r="I82" s="112"/>
      <c r="J82" s="162">
        <f>BK82</f>
        <v>0</v>
      </c>
      <c r="K82" s="35"/>
      <c r="L82" s="38"/>
      <c r="M82" s="67"/>
      <c r="N82" s="68"/>
      <c r="O82" s="68"/>
      <c r="P82" s="163">
        <f>P83</f>
        <v>0</v>
      </c>
      <c r="Q82" s="68"/>
      <c r="R82" s="163">
        <f>R83</f>
        <v>0</v>
      </c>
      <c r="S82" s="68"/>
      <c r="T82" s="164">
        <f>T83</f>
        <v>0</v>
      </c>
      <c r="AT82" s="17" t="s">
        <v>71</v>
      </c>
      <c r="AU82" s="17" t="s">
        <v>113</v>
      </c>
      <c r="BK82" s="165">
        <f>BK83</f>
        <v>0</v>
      </c>
    </row>
    <row r="83" spans="2:65" s="11" customFormat="1" ht="25.9" customHeight="1">
      <c r="B83" s="166"/>
      <c r="C83" s="167"/>
      <c r="D83" s="168" t="s">
        <v>71</v>
      </c>
      <c r="E83" s="169" t="s">
        <v>1011</v>
      </c>
      <c r="F83" s="169" t="s">
        <v>1012</v>
      </c>
      <c r="G83" s="167"/>
      <c r="H83" s="167"/>
      <c r="I83" s="170"/>
      <c r="J83" s="171">
        <f>BK83</f>
        <v>0</v>
      </c>
      <c r="K83" s="167"/>
      <c r="L83" s="172"/>
      <c r="M83" s="173"/>
      <c r="N83" s="174"/>
      <c r="O83" s="174"/>
      <c r="P83" s="175">
        <f>P84+P179</f>
        <v>0</v>
      </c>
      <c r="Q83" s="174"/>
      <c r="R83" s="175">
        <f>R84+R179</f>
        <v>0</v>
      </c>
      <c r="S83" s="174"/>
      <c r="T83" s="176">
        <f>T84+T179</f>
        <v>0</v>
      </c>
      <c r="AR83" s="177" t="s">
        <v>79</v>
      </c>
      <c r="AT83" s="178" t="s">
        <v>71</v>
      </c>
      <c r="AU83" s="178" t="s">
        <v>72</v>
      </c>
      <c r="AY83" s="177" t="s">
        <v>131</v>
      </c>
      <c r="BK83" s="179">
        <f>BK84+BK179</f>
        <v>0</v>
      </c>
    </row>
    <row r="84" spans="2:65" s="11" customFormat="1" ht="22.9" customHeight="1">
      <c r="B84" s="166"/>
      <c r="C84" s="167"/>
      <c r="D84" s="168" t="s">
        <v>71</v>
      </c>
      <c r="E84" s="180" t="s">
        <v>1013</v>
      </c>
      <c r="F84" s="180" t="s">
        <v>1014</v>
      </c>
      <c r="G84" s="167"/>
      <c r="H84" s="167"/>
      <c r="I84" s="170"/>
      <c r="J84" s="181">
        <f>BK84</f>
        <v>0</v>
      </c>
      <c r="K84" s="167"/>
      <c r="L84" s="172"/>
      <c r="M84" s="173"/>
      <c r="N84" s="174"/>
      <c r="O84" s="174"/>
      <c r="P84" s="175">
        <f>SUM(P85:P178)</f>
        <v>0</v>
      </c>
      <c r="Q84" s="174"/>
      <c r="R84" s="175">
        <f>SUM(R85:R178)</f>
        <v>0</v>
      </c>
      <c r="S84" s="174"/>
      <c r="T84" s="176">
        <f>SUM(T85:T178)</f>
        <v>0</v>
      </c>
      <c r="AR84" s="177" t="s">
        <v>79</v>
      </c>
      <c r="AT84" s="178" t="s">
        <v>71</v>
      </c>
      <c r="AU84" s="178" t="s">
        <v>79</v>
      </c>
      <c r="AY84" s="177" t="s">
        <v>131</v>
      </c>
      <c r="BK84" s="179">
        <f>SUM(BK85:BK178)</f>
        <v>0</v>
      </c>
    </row>
    <row r="85" spans="2:65" s="1" customFormat="1" ht="16.5" customHeight="1">
      <c r="B85" s="34"/>
      <c r="C85" s="182" t="s">
        <v>79</v>
      </c>
      <c r="D85" s="182" t="s">
        <v>133</v>
      </c>
      <c r="E85" s="183" t="s">
        <v>1015</v>
      </c>
      <c r="F85" s="184" t="s">
        <v>1016</v>
      </c>
      <c r="G85" s="185" t="s">
        <v>418</v>
      </c>
      <c r="H85" s="186">
        <v>6</v>
      </c>
      <c r="I85" s="187"/>
      <c r="J85" s="188">
        <f>ROUND(I85*H85,2)</f>
        <v>0</v>
      </c>
      <c r="K85" s="184" t="s">
        <v>19</v>
      </c>
      <c r="L85" s="38"/>
      <c r="M85" s="189" t="s">
        <v>19</v>
      </c>
      <c r="N85" s="190" t="s">
        <v>43</v>
      </c>
      <c r="O85" s="60"/>
      <c r="P85" s="191">
        <f>O85*H85</f>
        <v>0</v>
      </c>
      <c r="Q85" s="191">
        <v>0</v>
      </c>
      <c r="R85" s="191">
        <f>Q85*H85</f>
        <v>0</v>
      </c>
      <c r="S85" s="191">
        <v>0</v>
      </c>
      <c r="T85" s="192">
        <f>S85*H85</f>
        <v>0</v>
      </c>
      <c r="AR85" s="17" t="s">
        <v>138</v>
      </c>
      <c r="AT85" s="17" t="s">
        <v>133</v>
      </c>
      <c r="AU85" s="17" t="s">
        <v>81</v>
      </c>
      <c r="AY85" s="17" t="s">
        <v>131</v>
      </c>
      <c r="BE85" s="193">
        <f>IF(N85="základní",J85,0)</f>
        <v>0</v>
      </c>
      <c r="BF85" s="193">
        <f>IF(N85="snížená",J85,0)</f>
        <v>0</v>
      </c>
      <c r="BG85" s="193">
        <f>IF(N85="zákl. přenesená",J85,0)</f>
        <v>0</v>
      </c>
      <c r="BH85" s="193">
        <f>IF(N85="sníž. přenesená",J85,0)</f>
        <v>0</v>
      </c>
      <c r="BI85" s="193">
        <f>IF(N85="nulová",J85,0)</f>
        <v>0</v>
      </c>
      <c r="BJ85" s="17" t="s">
        <v>79</v>
      </c>
      <c r="BK85" s="193">
        <f>ROUND(I85*H85,2)</f>
        <v>0</v>
      </c>
      <c r="BL85" s="17" t="s">
        <v>138</v>
      </c>
      <c r="BM85" s="17" t="s">
        <v>1017</v>
      </c>
    </row>
    <row r="86" spans="2:65" s="1" customFormat="1" ht="11.25">
      <c r="B86" s="34"/>
      <c r="C86" s="35"/>
      <c r="D86" s="194" t="s">
        <v>140</v>
      </c>
      <c r="E86" s="35"/>
      <c r="F86" s="195" t="s">
        <v>1018</v>
      </c>
      <c r="G86" s="35"/>
      <c r="H86" s="35"/>
      <c r="I86" s="112"/>
      <c r="J86" s="35"/>
      <c r="K86" s="35"/>
      <c r="L86" s="38"/>
      <c r="M86" s="196"/>
      <c r="N86" s="60"/>
      <c r="O86" s="60"/>
      <c r="P86" s="60"/>
      <c r="Q86" s="60"/>
      <c r="R86" s="60"/>
      <c r="S86" s="60"/>
      <c r="T86" s="61"/>
      <c r="AT86" s="17" t="s">
        <v>140</v>
      </c>
      <c r="AU86" s="17" t="s">
        <v>81</v>
      </c>
    </row>
    <row r="87" spans="2:65" s="1" customFormat="1" ht="29.25">
      <c r="B87" s="34"/>
      <c r="C87" s="35"/>
      <c r="D87" s="194" t="s">
        <v>142</v>
      </c>
      <c r="E87" s="35"/>
      <c r="F87" s="197" t="s">
        <v>1019</v>
      </c>
      <c r="G87" s="35"/>
      <c r="H87" s="35"/>
      <c r="I87" s="112"/>
      <c r="J87" s="35"/>
      <c r="K87" s="35"/>
      <c r="L87" s="38"/>
      <c r="M87" s="196"/>
      <c r="N87" s="60"/>
      <c r="O87" s="60"/>
      <c r="P87" s="60"/>
      <c r="Q87" s="60"/>
      <c r="R87" s="60"/>
      <c r="S87" s="60"/>
      <c r="T87" s="61"/>
      <c r="AT87" s="17" t="s">
        <v>142</v>
      </c>
      <c r="AU87" s="17" t="s">
        <v>81</v>
      </c>
    </row>
    <row r="88" spans="2:65" s="12" customFormat="1" ht="11.25">
      <c r="B88" s="198"/>
      <c r="C88" s="199"/>
      <c r="D88" s="194" t="s">
        <v>146</v>
      </c>
      <c r="E88" s="200" t="s">
        <v>19</v>
      </c>
      <c r="F88" s="201" t="s">
        <v>1020</v>
      </c>
      <c r="G88" s="199"/>
      <c r="H88" s="202">
        <v>3</v>
      </c>
      <c r="I88" s="203"/>
      <c r="J88" s="199"/>
      <c r="K88" s="199"/>
      <c r="L88" s="204"/>
      <c r="M88" s="205"/>
      <c r="N88" s="206"/>
      <c r="O88" s="206"/>
      <c r="P88" s="206"/>
      <c r="Q88" s="206"/>
      <c r="R88" s="206"/>
      <c r="S88" s="206"/>
      <c r="T88" s="207"/>
      <c r="AT88" s="208" t="s">
        <v>146</v>
      </c>
      <c r="AU88" s="208" t="s">
        <v>81</v>
      </c>
      <c r="AV88" s="12" t="s">
        <v>81</v>
      </c>
      <c r="AW88" s="12" t="s">
        <v>33</v>
      </c>
      <c r="AX88" s="12" t="s">
        <v>72</v>
      </c>
      <c r="AY88" s="208" t="s">
        <v>131</v>
      </c>
    </row>
    <row r="89" spans="2:65" s="12" customFormat="1" ht="11.25">
      <c r="B89" s="198"/>
      <c r="C89" s="199"/>
      <c r="D89" s="194" t="s">
        <v>146</v>
      </c>
      <c r="E89" s="200" t="s">
        <v>19</v>
      </c>
      <c r="F89" s="201" t="s">
        <v>1021</v>
      </c>
      <c r="G89" s="199"/>
      <c r="H89" s="202">
        <v>3</v>
      </c>
      <c r="I89" s="203"/>
      <c r="J89" s="199"/>
      <c r="K89" s="199"/>
      <c r="L89" s="204"/>
      <c r="M89" s="205"/>
      <c r="N89" s="206"/>
      <c r="O89" s="206"/>
      <c r="P89" s="206"/>
      <c r="Q89" s="206"/>
      <c r="R89" s="206"/>
      <c r="S89" s="206"/>
      <c r="T89" s="207"/>
      <c r="AT89" s="208" t="s">
        <v>146</v>
      </c>
      <c r="AU89" s="208" t="s">
        <v>81</v>
      </c>
      <c r="AV89" s="12" t="s">
        <v>81</v>
      </c>
      <c r="AW89" s="12" t="s">
        <v>33</v>
      </c>
      <c r="AX89" s="12" t="s">
        <v>72</v>
      </c>
      <c r="AY89" s="208" t="s">
        <v>131</v>
      </c>
    </row>
    <row r="90" spans="2:65" s="1" customFormat="1" ht="16.5" customHeight="1">
      <c r="B90" s="34"/>
      <c r="C90" s="182" t="s">
        <v>81</v>
      </c>
      <c r="D90" s="182" t="s">
        <v>133</v>
      </c>
      <c r="E90" s="183" t="s">
        <v>1022</v>
      </c>
      <c r="F90" s="184" t="s">
        <v>1023</v>
      </c>
      <c r="G90" s="185" t="s">
        <v>418</v>
      </c>
      <c r="H90" s="186">
        <v>84</v>
      </c>
      <c r="I90" s="187"/>
      <c r="J90" s="188">
        <f>ROUND(I90*H90,2)</f>
        <v>0</v>
      </c>
      <c r="K90" s="184" t="s">
        <v>137</v>
      </c>
      <c r="L90" s="38"/>
      <c r="M90" s="189" t="s">
        <v>19</v>
      </c>
      <c r="N90" s="190" t="s">
        <v>43</v>
      </c>
      <c r="O90" s="60"/>
      <c r="P90" s="191">
        <f>O90*H90</f>
        <v>0</v>
      </c>
      <c r="Q90" s="191">
        <v>0</v>
      </c>
      <c r="R90" s="191">
        <f>Q90*H90</f>
        <v>0</v>
      </c>
      <c r="S90" s="191">
        <v>0</v>
      </c>
      <c r="T90" s="192">
        <f>S90*H90</f>
        <v>0</v>
      </c>
      <c r="AR90" s="17" t="s">
        <v>138</v>
      </c>
      <c r="AT90" s="17" t="s">
        <v>133</v>
      </c>
      <c r="AU90" s="17" t="s">
        <v>81</v>
      </c>
      <c r="AY90" s="17" t="s">
        <v>131</v>
      </c>
      <c r="BE90" s="193">
        <f>IF(N90="základní",J90,0)</f>
        <v>0</v>
      </c>
      <c r="BF90" s="193">
        <f>IF(N90="snížená",J90,0)</f>
        <v>0</v>
      </c>
      <c r="BG90" s="193">
        <f>IF(N90="zákl. přenesená",J90,0)</f>
        <v>0</v>
      </c>
      <c r="BH90" s="193">
        <f>IF(N90="sníž. přenesená",J90,0)</f>
        <v>0</v>
      </c>
      <c r="BI90" s="193">
        <f>IF(N90="nulová",J90,0)</f>
        <v>0</v>
      </c>
      <c r="BJ90" s="17" t="s">
        <v>79</v>
      </c>
      <c r="BK90" s="193">
        <f>ROUND(I90*H90,2)</f>
        <v>0</v>
      </c>
      <c r="BL90" s="17" t="s">
        <v>138</v>
      </c>
      <c r="BM90" s="17" t="s">
        <v>1024</v>
      </c>
    </row>
    <row r="91" spans="2:65" s="1" customFormat="1" ht="19.5">
      <c r="B91" s="34"/>
      <c r="C91" s="35"/>
      <c r="D91" s="194" t="s">
        <v>140</v>
      </c>
      <c r="E91" s="35"/>
      <c r="F91" s="195" t="s">
        <v>1025</v>
      </c>
      <c r="G91" s="35"/>
      <c r="H91" s="35"/>
      <c r="I91" s="112"/>
      <c r="J91" s="35"/>
      <c r="K91" s="35"/>
      <c r="L91" s="38"/>
      <c r="M91" s="196"/>
      <c r="N91" s="60"/>
      <c r="O91" s="60"/>
      <c r="P91" s="60"/>
      <c r="Q91" s="60"/>
      <c r="R91" s="60"/>
      <c r="S91" s="60"/>
      <c r="T91" s="61"/>
      <c r="AT91" s="17" t="s">
        <v>140</v>
      </c>
      <c r="AU91" s="17" t="s">
        <v>81</v>
      </c>
    </row>
    <row r="92" spans="2:65" s="1" customFormat="1" ht="29.25">
      <c r="B92" s="34"/>
      <c r="C92" s="35"/>
      <c r="D92" s="194" t="s">
        <v>142</v>
      </c>
      <c r="E92" s="35"/>
      <c r="F92" s="197" t="s">
        <v>1019</v>
      </c>
      <c r="G92" s="35"/>
      <c r="H92" s="35"/>
      <c r="I92" s="112"/>
      <c r="J92" s="35"/>
      <c r="K92" s="35"/>
      <c r="L92" s="38"/>
      <c r="M92" s="196"/>
      <c r="N92" s="60"/>
      <c r="O92" s="60"/>
      <c r="P92" s="60"/>
      <c r="Q92" s="60"/>
      <c r="R92" s="60"/>
      <c r="S92" s="60"/>
      <c r="T92" s="61"/>
      <c r="AT92" s="17" t="s">
        <v>142</v>
      </c>
      <c r="AU92" s="17" t="s">
        <v>81</v>
      </c>
    </row>
    <row r="93" spans="2:65" s="12" customFormat="1" ht="11.25">
      <c r="B93" s="198"/>
      <c r="C93" s="199"/>
      <c r="D93" s="194" t="s">
        <v>146</v>
      </c>
      <c r="E93" s="200" t="s">
        <v>19</v>
      </c>
      <c r="F93" s="201" t="s">
        <v>1026</v>
      </c>
      <c r="G93" s="199"/>
      <c r="H93" s="202">
        <v>42</v>
      </c>
      <c r="I93" s="203"/>
      <c r="J93" s="199"/>
      <c r="K93" s="199"/>
      <c r="L93" s="204"/>
      <c r="M93" s="205"/>
      <c r="N93" s="206"/>
      <c r="O93" s="206"/>
      <c r="P93" s="206"/>
      <c r="Q93" s="206"/>
      <c r="R93" s="206"/>
      <c r="S93" s="206"/>
      <c r="T93" s="207"/>
      <c r="AT93" s="208" t="s">
        <v>146</v>
      </c>
      <c r="AU93" s="208" t="s">
        <v>81</v>
      </c>
      <c r="AV93" s="12" t="s">
        <v>81</v>
      </c>
      <c r="AW93" s="12" t="s">
        <v>33</v>
      </c>
      <c r="AX93" s="12" t="s">
        <v>72</v>
      </c>
      <c r="AY93" s="208" t="s">
        <v>131</v>
      </c>
    </row>
    <row r="94" spans="2:65" s="12" customFormat="1" ht="11.25">
      <c r="B94" s="198"/>
      <c r="C94" s="199"/>
      <c r="D94" s="194" t="s">
        <v>146</v>
      </c>
      <c r="E94" s="200" t="s">
        <v>19</v>
      </c>
      <c r="F94" s="201" t="s">
        <v>1027</v>
      </c>
      <c r="G94" s="199"/>
      <c r="H94" s="202">
        <v>42</v>
      </c>
      <c r="I94" s="203"/>
      <c r="J94" s="199"/>
      <c r="K94" s="199"/>
      <c r="L94" s="204"/>
      <c r="M94" s="205"/>
      <c r="N94" s="206"/>
      <c r="O94" s="206"/>
      <c r="P94" s="206"/>
      <c r="Q94" s="206"/>
      <c r="R94" s="206"/>
      <c r="S94" s="206"/>
      <c r="T94" s="207"/>
      <c r="AT94" s="208" t="s">
        <v>146</v>
      </c>
      <c r="AU94" s="208" t="s">
        <v>81</v>
      </c>
      <c r="AV94" s="12" t="s">
        <v>81</v>
      </c>
      <c r="AW94" s="12" t="s">
        <v>33</v>
      </c>
      <c r="AX94" s="12" t="s">
        <v>72</v>
      </c>
      <c r="AY94" s="208" t="s">
        <v>131</v>
      </c>
    </row>
    <row r="95" spans="2:65" s="1" customFormat="1" ht="16.5" customHeight="1">
      <c r="B95" s="34"/>
      <c r="C95" s="182" t="s">
        <v>151</v>
      </c>
      <c r="D95" s="182" t="s">
        <v>133</v>
      </c>
      <c r="E95" s="183" t="s">
        <v>1028</v>
      </c>
      <c r="F95" s="184" t="s">
        <v>1029</v>
      </c>
      <c r="G95" s="185" t="s">
        <v>418</v>
      </c>
      <c r="H95" s="186">
        <v>2</v>
      </c>
      <c r="I95" s="187"/>
      <c r="J95" s="188">
        <f>ROUND(I95*H95,2)</f>
        <v>0</v>
      </c>
      <c r="K95" s="184" t="s">
        <v>137</v>
      </c>
      <c r="L95" s="38"/>
      <c r="M95" s="189" t="s">
        <v>19</v>
      </c>
      <c r="N95" s="190" t="s">
        <v>43</v>
      </c>
      <c r="O95" s="60"/>
      <c r="P95" s="191">
        <f>O95*H95</f>
        <v>0</v>
      </c>
      <c r="Q95" s="191">
        <v>0</v>
      </c>
      <c r="R95" s="191">
        <f>Q95*H95</f>
        <v>0</v>
      </c>
      <c r="S95" s="191">
        <v>0</v>
      </c>
      <c r="T95" s="192">
        <f>S95*H95</f>
        <v>0</v>
      </c>
      <c r="AR95" s="17" t="s">
        <v>138</v>
      </c>
      <c r="AT95" s="17" t="s">
        <v>133</v>
      </c>
      <c r="AU95" s="17" t="s">
        <v>81</v>
      </c>
      <c r="AY95" s="17" t="s">
        <v>131</v>
      </c>
      <c r="BE95" s="193">
        <f>IF(N95="základní",J95,0)</f>
        <v>0</v>
      </c>
      <c r="BF95" s="193">
        <f>IF(N95="snížená",J95,0)</f>
        <v>0</v>
      </c>
      <c r="BG95" s="193">
        <f>IF(N95="zákl. přenesená",J95,0)</f>
        <v>0</v>
      </c>
      <c r="BH95" s="193">
        <f>IF(N95="sníž. přenesená",J95,0)</f>
        <v>0</v>
      </c>
      <c r="BI95" s="193">
        <f>IF(N95="nulová",J95,0)</f>
        <v>0</v>
      </c>
      <c r="BJ95" s="17" t="s">
        <v>79</v>
      </c>
      <c r="BK95" s="193">
        <f>ROUND(I95*H95,2)</f>
        <v>0</v>
      </c>
      <c r="BL95" s="17" t="s">
        <v>138</v>
      </c>
      <c r="BM95" s="17" t="s">
        <v>1030</v>
      </c>
    </row>
    <row r="96" spans="2:65" s="1" customFormat="1" ht="11.25">
      <c r="B96" s="34"/>
      <c r="C96" s="35"/>
      <c r="D96" s="194" t="s">
        <v>140</v>
      </c>
      <c r="E96" s="35"/>
      <c r="F96" s="195" t="s">
        <v>1031</v>
      </c>
      <c r="G96" s="35"/>
      <c r="H96" s="35"/>
      <c r="I96" s="112"/>
      <c r="J96" s="35"/>
      <c r="K96" s="35"/>
      <c r="L96" s="38"/>
      <c r="M96" s="196"/>
      <c r="N96" s="60"/>
      <c r="O96" s="60"/>
      <c r="P96" s="60"/>
      <c r="Q96" s="60"/>
      <c r="R96" s="60"/>
      <c r="S96" s="60"/>
      <c r="T96" s="61"/>
      <c r="AT96" s="17" t="s">
        <v>140</v>
      </c>
      <c r="AU96" s="17" t="s">
        <v>81</v>
      </c>
    </row>
    <row r="97" spans="2:65" s="12" customFormat="1" ht="11.25">
      <c r="B97" s="198"/>
      <c r="C97" s="199"/>
      <c r="D97" s="194" t="s">
        <v>146</v>
      </c>
      <c r="E97" s="200" t="s">
        <v>19</v>
      </c>
      <c r="F97" s="201" t="s">
        <v>1032</v>
      </c>
      <c r="G97" s="199"/>
      <c r="H97" s="202">
        <v>1</v>
      </c>
      <c r="I97" s="203"/>
      <c r="J97" s="199"/>
      <c r="K97" s="199"/>
      <c r="L97" s="204"/>
      <c r="M97" s="205"/>
      <c r="N97" s="206"/>
      <c r="O97" s="206"/>
      <c r="P97" s="206"/>
      <c r="Q97" s="206"/>
      <c r="R97" s="206"/>
      <c r="S97" s="206"/>
      <c r="T97" s="207"/>
      <c r="AT97" s="208" t="s">
        <v>146</v>
      </c>
      <c r="AU97" s="208" t="s">
        <v>81</v>
      </c>
      <c r="AV97" s="12" t="s">
        <v>81</v>
      </c>
      <c r="AW97" s="12" t="s">
        <v>33</v>
      </c>
      <c r="AX97" s="12" t="s">
        <v>72</v>
      </c>
      <c r="AY97" s="208" t="s">
        <v>131</v>
      </c>
    </row>
    <row r="98" spans="2:65" s="12" customFormat="1" ht="11.25">
      <c r="B98" s="198"/>
      <c r="C98" s="199"/>
      <c r="D98" s="194" t="s">
        <v>146</v>
      </c>
      <c r="E98" s="200" t="s">
        <v>19</v>
      </c>
      <c r="F98" s="201" t="s">
        <v>1033</v>
      </c>
      <c r="G98" s="199"/>
      <c r="H98" s="202">
        <v>1</v>
      </c>
      <c r="I98" s="203"/>
      <c r="J98" s="199"/>
      <c r="K98" s="199"/>
      <c r="L98" s="204"/>
      <c r="M98" s="205"/>
      <c r="N98" s="206"/>
      <c r="O98" s="206"/>
      <c r="P98" s="206"/>
      <c r="Q98" s="206"/>
      <c r="R98" s="206"/>
      <c r="S98" s="206"/>
      <c r="T98" s="207"/>
      <c r="AT98" s="208" t="s">
        <v>146</v>
      </c>
      <c r="AU98" s="208" t="s">
        <v>81</v>
      </c>
      <c r="AV98" s="12" t="s">
        <v>81</v>
      </c>
      <c r="AW98" s="12" t="s">
        <v>33</v>
      </c>
      <c r="AX98" s="12" t="s">
        <v>72</v>
      </c>
      <c r="AY98" s="208" t="s">
        <v>131</v>
      </c>
    </row>
    <row r="99" spans="2:65" s="1" customFormat="1" ht="16.5" customHeight="1">
      <c r="B99" s="34"/>
      <c r="C99" s="182" t="s">
        <v>138</v>
      </c>
      <c r="D99" s="182" t="s">
        <v>133</v>
      </c>
      <c r="E99" s="183" t="s">
        <v>1034</v>
      </c>
      <c r="F99" s="184" t="s">
        <v>1035</v>
      </c>
      <c r="G99" s="185" t="s">
        <v>418</v>
      </c>
      <c r="H99" s="186">
        <v>28</v>
      </c>
      <c r="I99" s="187"/>
      <c r="J99" s="188">
        <f>ROUND(I99*H99,2)</f>
        <v>0</v>
      </c>
      <c r="K99" s="184" t="s">
        <v>137</v>
      </c>
      <c r="L99" s="38"/>
      <c r="M99" s="189" t="s">
        <v>19</v>
      </c>
      <c r="N99" s="190" t="s">
        <v>43</v>
      </c>
      <c r="O99" s="60"/>
      <c r="P99" s="191">
        <f>O99*H99</f>
        <v>0</v>
      </c>
      <c r="Q99" s="191">
        <v>0</v>
      </c>
      <c r="R99" s="191">
        <f>Q99*H99</f>
        <v>0</v>
      </c>
      <c r="S99" s="191">
        <v>0</v>
      </c>
      <c r="T99" s="192">
        <f>S99*H99</f>
        <v>0</v>
      </c>
      <c r="AR99" s="17" t="s">
        <v>138</v>
      </c>
      <c r="AT99" s="17" t="s">
        <v>133</v>
      </c>
      <c r="AU99" s="17" t="s">
        <v>81</v>
      </c>
      <c r="AY99" s="17" t="s">
        <v>131</v>
      </c>
      <c r="BE99" s="193">
        <f>IF(N99="základní",J99,0)</f>
        <v>0</v>
      </c>
      <c r="BF99" s="193">
        <f>IF(N99="snížená",J99,0)</f>
        <v>0</v>
      </c>
      <c r="BG99" s="193">
        <f>IF(N99="zákl. přenesená",J99,0)</f>
        <v>0</v>
      </c>
      <c r="BH99" s="193">
        <f>IF(N99="sníž. přenesená",J99,0)</f>
        <v>0</v>
      </c>
      <c r="BI99" s="193">
        <f>IF(N99="nulová",J99,0)</f>
        <v>0</v>
      </c>
      <c r="BJ99" s="17" t="s">
        <v>79</v>
      </c>
      <c r="BK99" s="193">
        <f>ROUND(I99*H99,2)</f>
        <v>0</v>
      </c>
      <c r="BL99" s="17" t="s">
        <v>138</v>
      </c>
      <c r="BM99" s="17" t="s">
        <v>1036</v>
      </c>
    </row>
    <row r="100" spans="2:65" s="1" customFormat="1" ht="19.5">
      <c r="B100" s="34"/>
      <c r="C100" s="35"/>
      <c r="D100" s="194" t="s">
        <v>140</v>
      </c>
      <c r="E100" s="35"/>
      <c r="F100" s="195" t="s">
        <v>1037</v>
      </c>
      <c r="G100" s="35"/>
      <c r="H100" s="35"/>
      <c r="I100" s="112"/>
      <c r="J100" s="35"/>
      <c r="K100" s="35"/>
      <c r="L100" s="38"/>
      <c r="M100" s="196"/>
      <c r="N100" s="60"/>
      <c r="O100" s="60"/>
      <c r="P100" s="60"/>
      <c r="Q100" s="60"/>
      <c r="R100" s="60"/>
      <c r="S100" s="60"/>
      <c r="T100" s="61"/>
      <c r="AT100" s="17" t="s">
        <v>140</v>
      </c>
      <c r="AU100" s="17" t="s">
        <v>81</v>
      </c>
    </row>
    <row r="101" spans="2:65" s="12" customFormat="1" ht="11.25">
      <c r="B101" s="198"/>
      <c r="C101" s="199"/>
      <c r="D101" s="194" t="s">
        <v>146</v>
      </c>
      <c r="E101" s="200" t="s">
        <v>19</v>
      </c>
      <c r="F101" s="201" t="s">
        <v>1038</v>
      </c>
      <c r="G101" s="199"/>
      <c r="H101" s="202">
        <v>14</v>
      </c>
      <c r="I101" s="203"/>
      <c r="J101" s="199"/>
      <c r="K101" s="199"/>
      <c r="L101" s="204"/>
      <c r="M101" s="205"/>
      <c r="N101" s="206"/>
      <c r="O101" s="206"/>
      <c r="P101" s="206"/>
      <c r="Q101" s="206"/>
      <c r="R101" s="206"/>
      <c r="S101" s="206"/>
      <c r="T101" s="207"/>
      <c r="AT101" s="208" t="s">
        <v>146</v>
      </c>
      <c r="AU101" s="208" t="s">
        <v>81</v>
      </c>
      <c r="AV101" s="12" t="s">
        <v>81</v>
      </c>
      <c r="AW101" s="12" t="s">
        <v>33</v>
      </c>
      <c r="AX101" s="12" t="s">
        <v>72</v>
      </c>
      <c r="AY101" s="208" t="s">
        <v>131</v>
      </c>
    </row>
    <row r="102" spans="2:65" s="12" customFormat="1" ht="11.25">
      <c r="B102" s="198"/>
      <c r="C102" s="199"/>
      <c r="D102" s="194" t="s">
        <v>146</v>
      </c>
      <c r="E102" s="200" t="s">
        <v>19</v>
      </c>
      <c r="F102" s="201" t="s">
        <v>1039</v>
      </c>
      <c r="G102" s="199"/>
      <c r="H102" s="202">
        <v>14</v>
      </c>
      <c r="I102" s="203"/>
      <c r="J102" s="199"/>
      <c r="K102" s="199"/>
      <c r="L102" s="204"/>
      <c r="M102" s="205"/>
      <c r="N102" s="206"/>
      <c r="O102" s="206"/>
      <c r="P102" s="206"/>
      <c r="Q102" s="206"/>
      <c r="R102" s="206"/>
      <c r="S102" s="206"/>
      <c r="T102" s="207"/>
      <c r="AT102" s="208" t="s">
        <v>146</v>
      </c>
      <c r="AU102" s="208" t="s">
        <v>81</v>
      </c>
      <c r="AV102" s="12" t="s">
        <v>81</v>
      </c>
      <c r="AW102" s="12" t="s">
        <v>33</v>
      </c>
      <c r="AX102" s="12" t="s">
        <v>72</v>
      </c>
      <c r="AY102" s="208" t="s">
        <v>131</v>
      </c>
    </row>
    <row r="103" spans="2:65" s="1" customFormat="1" ht="16.5" customHeight="1">
      <c r="B103" s="34"/>
      <c r="C103" s="182" t="s">
        <v>175</v>
      </c>
      <c r="D103" s="182" t="s">
        <v>133</v>
      </c>
      <c r="E103" s="183" t="s">
        <v>1040</v>
      </c>
      <c r="F103" s="184" t="s">
        <v>1041</v>
      </c>
      <c r="G103" s="185" t="s">
        <v>418</v>
      </c>
      <c r="H103" s="186">
        <v>4</v>
      </c>
      <c r="I103" s="187"/>
      <c r="J103" s="188">
        <f>ROUND(I103*H103,2)</f>
        <v>0</v>
      </c>
      <c r="K103" s="184" t="s">
        <v>137</v>
      </c>
      <c r="L103" s="38"/>
      <c r="M103" s="189" t="s">
        <v>19</v>
      </c>
      <c r="N103" s="190" t="s">
        <v>43</v>
      </c>
      <c r="O103" s="60"/>
      <c r="P103" s="191">
        <f>O103*H103</f>
        <v>0</v>
      </c>
      <c r="Q103" s="191">
        <v>0</v>
      </c>
      <c r="R103" s="191">
        <f>Q103*H103</f>
        <v>0</v>
      </c>
      <c r="S103" s="191">
        <v>0</v>
      </c>
      <c r="T103" s="192">
        <f>S103*H103</f>
        <v>0</v>
      </c>
      <c r="AR103" s="17" t="s">
        <v>138</v>
      </c>
      <c r="AT103" s="17" t="s">
        <v>133</v>
      </c>
      <c r="AU103" s="17" t="s">
        <v>81</v>
      </c>
      <c r="AY103" s="17" t="s">
        <v>131</v>
      </c>
      <c r="BE103" s="193">
        <f>IF(N103="základní",J103,0)</f>
        <v>0</v>
      </c>
      <c r="BF103" s="193">
        <f>IF(N103="snížená",J103,0)</f>
        <v>0</v>
      </c>
      <c r="BG103" s="193">
        <f>IF(N103="zákl. přenesená",J103,0)</f>
        <v>0</v>
      </c>
      <c r="BH103" s="193">
        <f>IF(N103="sníž. přenesená",J103,0)</f>
        <v>0</v>
      </c>
      <c r="BI103" s="193">
        <f>IF(N103="nulová",J103,0)</f>
        <v>0</v>
      </c>
      <c r="BJ103" s="17" t="s">
        <v>79</v>
      </c>
      <c r="BK103" s="193">
        <f>ROUND(I103*H103,2)</f>
        <v>0</v>
      </c>
      <c r="BL103" s="17" t="s">
        <v>138</v>
      </c>
      <c r="BM103" s="17" t="s">
        <v>1042</v>
      </c>
    </row>
    <row r="104" spans="2:65" s="1" customFormat="1" ht="11.25">
      <c r="B104" s="34"/>
      <c r="C104" s="35"/>
      <c r="D104" s="194" t="s">
        <v>140</v>
      </c>
      <c r="E104" s="35"/>
      <c r="F104" s="195" t="s">
        <v>1043</v>
      </c>
      <c r="G104" s="35"/>
      <c r="H104" s="35"/>
      <c r="I104" s="112"/>
      <c r="J104" s="35"/>
      <c r="K104" s="35"/>
      <c r="L104" s="38"/>
      <c r="M104" s="196"/>
      <c r="N104" s="60"/>
      <c r="O104" s="60"/>
      <c r="P104" s="60"/>
      <c r="Q104" s="60"/>
      <c r="R104" s="60"/>
      <c r="S104" s="60"/>
      <c r="T104" s="61"/>
      <c r="AT104" s="17" t="s">
        <v>140</v>
      </c>
      <c r="AU104" s="17" t="s">
        <v>81</v>
      </c>
    </row>
    <row r="105" spans="2:65" s="12" customFormat="1" ht="11.25">
      <c r="B105" s="198"/>
      <c r="C105" s="199"/>
      <c r="D105" s="194" t="s">
        <v>146</v>
      </c>
      <c r="E105" s="200" t="s">
        <v>19</v>
      </c>
      <c r="F105" s="201" t="s">
        <v>1044</v>
      </c>
      <c r="G105" s="199"/>
      <c r="H105" s="202">
        <v>2</v>
      </c>
      <c r="I105" s="203"/>
      <c r="J105" s="199"/>
      <c r="K105" s="199"/>
      <c r="L105" s="204"/>
      <c r="M105" s="205"/>
      <c r="N105" s="206"/>
      <c r="O105" s="206"/>
      <c r="P105" s="206"/>
      <c r="Q105" s="206"/>
      <c r="R105" s="206"/>
      <c r="S105" s="206"/>
      <c r="T105" s="207"/>
      <c r="AT105" s="208" t="s">
        <v>146</v>
      </c>
      <c r="AU105" s="208" t="s">
        <v>81</v>
      </c>
      <c r="AV105" s="12" t="s">
        <v>81</v>
      </c>
      <c r="AW105" s="12" t="s">
        <v>33</v>
      </c>
      <c r="AX105" s="12" t="s">
        <v>72</v>
      </c>
      <c r="AY105" s="208" t="s">
        <v>131</v>
      </c>
    </row>
    <row r="106" spans="2:65" s="12" customFormat="1" ht="11.25">
      <c r="B106" s="198"/>
      <c r="C106" s="199"/>
      <c r="D106" s="194" t="s">
        <v>146</v>
      </c>
      <c r="E106" s="200" t="s">
        <v>19</v>
      </c>
      <c r="F106" s="201" t="s">
        <v>1045</v>
      </c>
      <c r="G106" s="199"/>
      <c r="H106" s="202">
        <v>2</v>
      </c>
      <c r="I106" s="203"/>
      <c r="J106" s="199"/>
      <c r="K106" s="199"/>
      <c r="L106" s="204"/>
      <c r="M106" s="205"/>
      <c r="N106" s="206"/>
      <c r="O106" s="206"/>
      <c r="P106" s="206"/>
      <c r="Q106" s="206"/>
      <c r="R106" s="206"/>
      <c r="S106" s="206"/>
      <c r="T106" s="207"/>
      <c r="AT106" s="208" t="s">
        <v>146</v>
      </c>
      <c r="AU106" s="208" t="s">
        <v>81</v>
      </c>
      <c r="AV106" s="12" t="s">
        <v>81</v>
      </c>
      <c r="AW106" s="12" t="s">
        <v>33</v>
      </c>
      <c r="AX106" s="12" t="s">
        <v>72</v>
      </c>
      <c r="AY106" s="208" t="s">
        <v>131</v>
      </c>
    </row>
    <row r="107" spans="2:65" s="1" customFormat="1" ht="16.5" customHeight="1">
      <c r="B107" s="34"/>
      <c r="C107" s="182" t="s">
        <v>181</v>
      </c>
      <c r="D107" s="182" t="s">
        <v>133</v>
      </c>
      <c r="E107" s="183" t="s">
        <v>1046</v>
      </c>
      <c r="F107" s="184" t="s">
        <v>1047</v>
      </c>
      <c r="G107" s="185" t="s">
        <v>418</v>
      </c>
      <c r="H107" s="186">
        <v>4</v>
      </c>
      <c r="I107" s="187"/>
      <c r="J107" s="188">
        <f>ROUND(I107*H107,2)</f>
        <v>0</v>
      </c>
      <c r="K107" s="184" t="s">
        <v>137</v>
      </c>
      <c r="L107" s="38"/>
      <c r="M107" s="189" t="s">
        <v>19</v>
      </c>
      <c r="N107" s="190" t="s">
        <v>43</v>
      </c>
      <c r="O107" s="60"/>
      <c r="P107" s="191">
        <f>O107*H107</f>
        <v>0</v>
      </c>
      <c r="Q107" s="191">
        <v>0</v>
      </c>
      <c r="R107" s="191">
        <f>Q107*H107</f>
        <v>0</v>
      </c>
      <c r="S107" s="191">
        <v>0</v>
      </c>
      <c r="T107" s="192">
        <f>S107*H107</f>
        <v>0</v>
      </c>
      <c r="AR107" s="17" t="s">
        <v>138</v>
      </c>
      <c r="AT107" s="17" t="s">
        <v>133</v>
      </c>
      <c r="AU107" s="17" t="s">
        <v>81</v>
      </c>
      <c r="AY107" s="17" t="s">
        <v>131</v>
      </c>
      <c r="BE107" s="193">
        <f>IF(N107="základní",J107,0)</f>
        <v>0</v>
      </c>
      <c r="BF107" s="193">
        <f>IF(N107="snížená",J107,0)</f>
        <v>0</v>
      </c>
      <c r="BG107" s="193">
        <f>IF(N107="zákl. přenesená",J107,0)</f>
        <v>0</v>
      </c>
      <c r="BH107" s="193">
        <f>IF(N107="sníž. přenesená",J107,0)</f>
        <v>0</v>
      </c>
      <c r="BI107" s="193">
        <f>IF(N107="nulová",J107,0)</f>
        <v>0</v>
      </c>
      <c r="BJ107" s="17" t="s">
        <v>79</v>
      </c>
      <c r="BK107" s="193">
        <f>ROUND(I107*H107,2)</f>
        <v>0</v>
      </c>
      <c r="BL107" s="17" t="s">
        <v>138</v>
      </c>
      <c r="BM107" s="17" t="s">
        <v>1048</v>
      </c>
    </row>
    <row r="108" spans="2:65" s="1" customFormat="1" ht="11.25">
      <c r="B108" s="34"/>
      <c r="C108" s="35"/>
      <c r="D108" s="194" t="s">
        <v>140</v>
      </c>
      <c r="E108" s="35"/>
      <c r="F108" s="195" t="s">
        <v>1049</v>
      </c>
      <c r="G108" s="35"/>
      <c r="H108" s="35"/>
      <c r="I108" s="112"/>
      <c r="J108" s="35"/>
      <c r="K108" s="35"/>
      <c r="L108" s="38"/>
      <c r="M108" s="196"/>
      <c r="N108" s="60"/>
      <c r="O108" s="60"/>
      <c r="P108" s="60"/>
      <c r="Q108" s="60"/>
      <c r="R108" s="60"/>
      <c r="S108" s="60"/>
      <c r="T108" s="61"/>
      <c r="AT108" s="17" t="s">
        <v>140</v>
      </c>
      <c r="AU108" s="17" t="s">
        <v>81</v>
      </c>
    </row>
    <row r="109" spans="2:65" s="12" customFormat="1" ht="11.25">
      <c r="B109" s="198"/>
      <c r="C109" s="199"/>
      <c r="D109" s="194" t="s">
        <v>146</v>
      </c>
      <c r="E109" s="200" t="s">
        <v>19</v>
      </c>
      <c r="F109" s="201" t="s">
        <v>1044</v>
      </c>
      <c r="G109" s="199"/>
      <c r="H109" s="202">
        <v>2</v>
      </c>
      <c r="I109" s="203"/>
      <c r="J109" s="199"/>
      <c r="K109" s="199"/>
      <c r="L109" s="204"/>
      <c r="M109" s="205"/>
      <c r="N109" s="206"/>
      <c r="O109" s="206"/>
      <c r="P109" s="206"/>
      <c r="Q109" s="206"/>
      <c r="R109" s="206"/>
      <c r="S109" s="206"/>
      <c r="T109" s="207"/>
      <c r="AT109" s="208" t="s">
        <v>146</v>
      </c>
      <c r="AU109" s="208" t="s">
        <v>81</v>
      </c>
      <c r="AV109" s="12" t="s">
        <v>81</v>
      </c>
      <c r="AW109" s="12" t="s">
        <v>33</v>
      </c>
      <c r="AX109" s="12" t="s">
        <v>72</v>
      </c>
      <c r="AY109" s="208" t="s">
        <v>131</v>
      </c>
    </row>
    <row r="110" spans="2:65" s="12" customFormat="1" ht="11.25">
      <c r="B110" s="198"/>
      <c r="C110" s="199"/>
      <c r="D110" s="194" t="s">
        <v>146</v>
      </c>
      <c r="E110" s="200" t="s">
        <v>19</v>
      </c>
      <c r="F110" s="201" t="s">
        <v>1045</v>
      </c>
      <c r="G110" s="199"/>
      <c r="H110" s="202">
        <v>2</v>
      </c>
      <c r="I110" s="203"/>
      <c r="J110" s="199"/>
      <c r="K110" s="199"/>
      <c r="L110" s="204"/>
      <c r="M110" s="205"/>
      <c r="N110" s="206"/>
      <c r="O110" s="206"/>
      <c r="P110" s="206"/>
      <c r="Q110" s="206"/>
      <c r="R110" s="206"/>
      <c r="S110" s="206"/>
      <c r="T110" s="207"/>
      <c r="AT110" s="208" t="s">
        <v>146</v>
      </c>
      <c r="AU110" s="208" t="s">
        <v>81</v>
      </c>
      <c r="AV110" s="12" t="s">
        <v>81</v>
      </c>
      <c r="AW110" s="12" t="s">
        <v>33</v>
      </c>
      <c r="AX110" s="12" t="s">
        <v>72</v>
      </c>
      <c r="AY110" s="208" t="s">
        <v>131</v>
      </c>
    </row>
    <row r="111" spans="2:65" s="1" customFormat="1" ht="16.5" customHeight="1">
      <c r="B111" s="34"/>
      <c r="C111" s="182" t="s">
        <v>187</v>
      </c>
      <c r="D111" s="182" t="s">
        <v>133</v>
      </c>
      <c r="E111" s="183" t="s">
        <v>1050</v>
      </c>
      <c r="F111" s="184" t="s">
        <v>1051</v>
      </c>
      <c r="G111" s="185" t="s">
        <v>418</v>
      </c>
      <c r="H111" s="186">
        <v>56</v>
      </c>
      <c r="I111" s="187"/>
      <c r="J111" s="188">
        <f>ROUND(I111*H111,2)</f>
        <v>0</v>
      </c>
      <c r="K111" s="184" t="s">
        <v>137</v>
      </c>
      <c r="L111" s="38"/>
      <c r="M111" s="189" t="s">
        <v>19</v>
      </c>
      <c r="N111" s="190" t="s">
        <v>43</v>
      </c>
      <c r="O111" s="60"/>
      <c r="P111" s="191">
        <f>O111*H111</f>
        <v>0</v>
      </c>
      <c r="Q111" s="191">
        <v>0</v>
      </c>
      <c r="R111" s="191">
        <f>Q111*H111</f>
        <v>0</v>
      </c>
      <c r="S111" s="191">
        <v>0</v>
      </c>
      <c r="T111" s="192">
        <f>S111*H111</f>
        <v>0</v>
      </c>
      <c r="AR111" s="17" t="s">
        <v>138</v>
      </c>
      <c r="AT111" s="17" t="s">
        <v>133</v>
      </c>
      <c r="AU111" s="17" t="s">
        <v>81</v>
      </c>
      <c r="AY111" s="17" t="s">
        <v>131</v>
      </c>
      <c r="BE111" s="193">
        <f>IF(N111="základní",J111,0)</f>
        <v>0</v>
      </c>
      <c r="BF111" s="193">
        <f>IF(N111="snížená",J111,0)</f>
        <v>0</v>
      </c>
      <c r="BG111" s="193">
        <f>IF(N111="zákl. přenesená",J111,0)</f>
        <v>0</v>
      </c>
      <c r="BH111" s="193">
        <f>IF(N111="sníž. přenesená",J111,0)</f>
        <v>0</v>
      </c>
      <c r="BI111" s="193">
        <f>IF(N111="nulová",J111,0)</f>
        <v>0</v>
      </c>
      <c r="BJ111" s="17" t="s">
        <v>79</v>
      </c>
      <c r="BK111" s="193">
        <f>ROUND(I111*H111,2)</f>
        <v>0</v>
      </c>
      <c r="BL111" s="17" t="s">
        <v>138</v>
      </c>
      <c r="BM111" s="17" t="s">
        <v>1052</v>
      </c>
    </row>
    <row r="112" spans="2:65" s="1" customFormat="1" ht="19.5">
      <c r="B112" s="34"/>
      <c r="C112" s="35"/>
      <c r="D112" s="194" t="s">
        <v>140</v>
      </c>
      <c r="E112" s="35"/>
      <c r="F112" s="195" t="s">
        <v>1053</v>
      </c>
      <c r="G112" s="35"/>
      <c r="H112" s="35"/>
      <c r="I112" s="112"/>
      <c r="J112" s="35"/>
      <c r="K112" s="35"/>
      <c r="L112" s="38"/>
      <c r="M112" s="196"/>
      <c r="N112" s="60"/>
      <c r="O112" s="60"/>
      <c r="P112" s="60"/>
      <c r="Q112" s="60"/>
      <c r="R112" s="60"/>
      <c r="S112" s="60"/>
      <c r="T112" s="61"/>
      <c r="AT112" s="17" t="s">
        <v>140</v>
      </c>
      <c r="AU112" s="17" t="s">
        <v>81</v>
      </c>
    </row>
    <row r="113" spans="2:65" s="12" customFormat="1" ht="11.25">
      <c r="B113" s="198"/>
      <c r="C113" s="199"/>
      <c r="D113" s="194" t="s">
        <v>146</v>
      </c>
      <c r="E113" s="200" t="s">
        <v>19</v>
      </c>
      <c r="F113" s="201" t="s">
        <v>1054</v>
      </c>
      <c r="G113" s="199"/>
      <c r="H113" s="202">
        <v>28</v>
      </c>
      <c r="I113" s="203"/>
      <c r="J113" s="199"/>
      <c r="K113" s="199"/>
      <c r="L113" s="204"/>
      <c r="M113" s="205"/>
      <c r="N113" s="206"/>
      <c r="O113" s="206"/>
      <c r="P113" s="206"/>
      <c r="Q113" s="206"/>
      <c r="R113" s="206"/>
      <c r="S113" s="206"/>
      <c r="T113" s="207"/>
      <c r="AT113" s="208" t="s">
        <v>146</v>
      </c>
      <c r="AU113" s="208" t="s">
        <v>81</v>
      </c>
      <c r="AV113" s="12" t="s">
        <v>81</v>
      </c>
      <c r="AW113" s="12" t="s">
        <v>33</v>
      </c>
      <c r="AX113" s="12" t="s">
        <v>72</v>
      </c>
      <c r="AY113" s="208" t="s">
        <v>131</v>
      </c>
    </row>
    <row r="114" spans="2:65" s="12" customFormat="1" ht="11.25">
      <c r="B114" s="198"/>
      <c r="C114" s="199"/>
      <c r="D114" s="194" t="s">
        <v>146</v>
      </c>
      <c r="E114" s="200" t="s">
        <v>19</v>
      </c>
      <c r="F114" s="201" t="s">
        <v>1055</v>
      </c>
      <c r="G114" s="199"/>
      <c r="H114" s="202">
        <v>28</v>
      </c>
      <c r="I114" s="203"/>
      <c r="J114" s="199"/>
      <c r="K114" s="199"/>
      <c r="L114" s="204"/>
      <c r="M114" s="205"/>
      <c r="N114" s="206"/>
      <c r="O114" s="206"/>
      <c r="P114" s="206"/>
      <c r="Q114" s="206"/>
      <c r="R114" s="206"/>
      <c r="S114" s="206"/>
      <c r="T114" s="207"/>
      <c r="AT114" s="208" t="s">
        <v>146</v>
      </c>
      <c r="AU114" s="208" t="s">
        <v>81</v>
      </c>
      <c r="AV114" s="12" t="s">
        <v>81</v>
      </c>
      <c r="AW114" s="12" t="s">
        <v>33</v>
      </c>
      <c r="AX114" s="12" t="s">
        <v>72</v>
      </c>
      <c r="AY114" s="208" t="s">
        <v>131</v>
      </c>
    </row>
    <row r="115" spans="2:65" s="1" customFormat="1" ht="16.5" customHeight="1">
      <c r="B115" s="34"/>
      <c r="C115" s="182" t="s">
        <v>193</v>
      </c>
      <c r="D115" s="182" t="s">
        <v>133</v>
      </c>
      <c r="E115" s="183" t="s">
        <v>1056</v>
      </c>
      <c r="F115" s="184" t="s">
        <v>1057</v>
      </c>
      <c r="G115" s="185" t="s">
        <v>418</v>
      </c>
      <c r="H115" s="186">
        <v>56</v>
      </c>
      <c r="I115" s="187"/>
      <c r="J115" s="188">
        <f>ROUND(I115*H115,2)</f>
        <v>0</v>
      </c>
      <c r="K115" s="184" t="s">
        <v>137</v>
      </c>
      <c r="L115" s="38"/>
      <c r="M115" s="189" t="s">
        <v>19</v>
      </c>
      <c r="N115" s="190" t="s">
        <v>43</v>
      </c>
      <c r="O115" s="60"/>
      <c r="P115" s="191">
        <f>O115*H115</f>
        <v>0</v>
      </c>
      <c r="Q115" s="191">
        <v>0</v>
      </c>
      <c r="R115" s="191">
        <f>Q115*H115</f>
        <v>0</v>
      </c>
      <c r="S115" s="191">
        <v>0</v>
      </c>
      <c r="T115" s="192">
        <f>S115*H115</f>
        <v>0</v>
      </c>
      <c r="AR115" s="17" t="s">
        <v>138</v>
      </c>
      <c r="AT115" s="17" t="s">
        <v>133</v>
      </c>
      <c r="AU115" s="17" t="s">
        <v>81</v>
      </c>
      <c r="AY115" s="17" t="s">
        <v>131</v>
      </c>
      <c r="BE115" s="193">
        <f>IF(N115="základní",J115,0)</f>
        <v>0</v>
      </c>
      <c r="BF115" s="193">
        <f>IF(N115="snížená",J115,0)</f>
        <v>0</v>
      </c>
      <c r="BG115" s="193">
        <f>IF(N115="zákl. přenesená",J115,0)</f>
        <v>0</v>
      </c>
      <c r="BH115" s="193">
        <f>IF(N115="sníž. přenesená",J115,0)</f>
        <v>0</v>
      </c>
      <c r="BI115" s="193">
        <f>IF(N115="nulová",J115,0)</f>
        <v>0</v>
      </c>
      <c r="BJ115" s="17" t="s">
        <v>79</v>
      </c>
      <c r="BK115" s="193">
        <f>ROUND(I115*H115,2)</f>
        <v>0</v>
      </c>
      <c r="BL115" s="17" t="s">
        <v>138</v>
      </c>
      <c r="BM115" s="17" t="s">
        <v>1058</v>
      </c>
    </row>
    <row r="116" spans="2:65" s="1" customFormat="1" ht="19.5">
      <c r="B116" s="34"/>
      <c r="C116" s="35"/>
      <c r="D116" s="194" t="s">
        <v>140</v>
      </c>
      <c r="E116" s="35"/>
      <c r="F116" s="195" t="s">
        <v>1059</v>
      </c>
      <c r="G116" s="35"/>
      <c r="H116" s="35"/>
      <c r="I116" s="112"/>
      <c r="J116" s="35"/>
      <c r="K116" s="35"/>
      <c r="L116" s="38"/>
      <c r="M116" s="196"/>
      <c r="N116" s="60"/>
      <c r="O116" s="60"/>
      <c r="P116" s="60"/>
      <c r="Q116" s="60"/>
      <c r="R116" s="60"/>
      <c r="S116" s="60"/>
      <c r="T116" s="61"/>
      <c r="AT116" s="17" t="s">
        <v>140</v>
      </c>
      <c r="AU116" s="17" t="s">
        <v>81</v>
      </c>
    </row>
    <row r="117" spans="2:65" s="12" customFormat="1" ht="11.25">
      <c r="B117" s="198"/>
      <c r="C117" s="199"/>
      <c r="D117" s="194" t="s">
        <v>146</v>
      </c>
      <c r="E117" s="200" t="s">
        <v>19</v>
      </c>
      <c r="F117" s="201" t="s">
        <v>1054</v>
      </c>
      <c r="G117" s="199"/>
      <c r="H117" s="202">
        <v>28</v>
      </c>
      <c r="I117" s="203"/>
      <c r="J117" s="199"/>
      <c r="K117" s="199"/>
      <c r="L117" s="204"/>
      <c r="M117" s="205"/>
      <c r="N117" s="206"/>
      <c r="O117" s="206"/>
      <c r="P117" s="206"/>
      <c r="Q117" s="206"/>
      <c r="R117" s="206"/>
      <c r="S117" s="206"/>
      <c r="T117" s="207"/>
      <c r="AT117" s="208" t="s">
        <v>146</v>
      </c>
      <c r="AU117" s="208" t="s">
        <v>81</v>
      </c>
      <c r="AV117" s="12" t="s">
        <v>81</v>
      </c>
      <c r="AW117" s="12" t="s">
        <v>33</v>
      </c>
      <c r="AX117" s="12" t="s">
        <v>72</v>
      </c>
      <c r="AY117" s="208" t="s">
        <v>131</v>
      </c>
    </row>
    <row r="118" spans="2:65" s="12" customFormat="1" ht="11.25">
      <c r="B118" s="198"/>
      <c r="C118" s="199"/>
      <c r="D118" s="194" t="s">
        <v>146</v>
      </c>
      <c r="E118" s="200" t="s">
        <v>19</v>
      </c>
      <c r="F118" s="201" t="s">
        <v>1055</v>
      </c>
      <c r="G118" s="199"/>
      <c r="H118" s="202">
        <v>28</v>
      </c>
      <c r="I118" s="203"/>
      <c r="J118" s="199"/>
      <c r="K118" s="199"/>
      <c r="L118" s="204"/>
      <c r="M118" s="205"/>
      <c r="N118" s="206"/>
      <c r="O118" s="206"/>
      <c r="P118" s="206"/>
      <c r="Q118" s="206"/>
      <c r="R118" s="206"/>
      <c r="S118" s="206"/>
      <c r="T118" s="207"/>
      <c r="AT118" s="208" t="s">
        <v>146</v>
      </c>
      <c r="AU118" s="208" t="s">
        <v>81</v>
      </c>
      <c r="AV118" s="12" t="s">
        <v>81</v>
      </c>
      <c r="AW118" s="12" t="s">
        <v>33</v>
      </c>
      <c r="AX118" s="12" t="s">
        <v>72</v>
      </c>
      <c r="AY118" s="208" t="s">
        <v>131</v>
      </c>
    </row>
    <row r="119" spans="2:65" s="1" customFormat="1" ht="16.5" customHeight="1">
      <c r="B119" s="34"/>
      <c r="C119" s="182" t="s">
        <v>199</v>
      </c>
      <c r="D119" s="182" t="s">
        <v>133</v>
      </c>
      <c r="E119" s="183" t="s">
        <v>1060</v>
      </c>
      <c r="F119" s="184" t="s">
        <v>1061</v>
      </c>
      <c r="G119" s="185" t="s">
        <v>418</v>
      </c>
      <c r="H119" s="186">
        <v>2</v>
      </c>
      <c r="I119" s="187"/>
      <c r="J119" s="188">
        <f>ROUND(I119*H119,2)</f>
        <v>0</v>
      </c>
      <c r="K119" s="184" t="s">
        <v>137</v>
      </c>
      <c r="L119" s="38"/>
      <c r="M119" s="189" t="s">
        <v>19</v>
      </c>
      <c r="N119" s="190" t="s">
        <v>43</v>
      </c>
      <c r="O119" s="60"/>
      <c r="P119" s="191">
        <f>O119*H119</f>
        <v>0</v>
      </c>
      <c r="Q119" s="191">
        <v>0</v>
      </c>
      <c r="R119" s="191">
        <f>Q119*H119</f>
        <v>0</v>
      </c>
      <c r="S119" s="191">
        <v>0</v>
      </c>
      <c r="T119" s="192">
        <f>S119*H119</f>
        <v>0</v>
      </c>
      <c r="AR119" s="17" t="s">
        <v>138</v>
      </c>
      <c r="AT119" s="17" t="s">
        <v>133</v>
      </c>
      <c r="AU119" s="17" t="s">
        <v>81</v>
      </c>
      <c r="AY119" s="17" t="s">
        <v>131</v>
      </c>
      <c r="BE119" s="193">
        <f>IF(N119="základní",J119,0)</f>
        <v>0</v>
      </c>
      <c r="BF119" s="193">
        <f>IF(N119="snížená",J119,0)</f>
        <v>0</v>
      </c>
      <c r="BG119" s="193">
        <f>IF(N119="zákl. přenesená",J119,0)</f>
        <v>0</v>
      </c>
      <c r="BH119" s="193">
        <f>IF(N119="sníž. přenesená",J119,0)</f>
        <v>0</v>
      </c>
      <c r="BI119" s="193">
        <f>IF(N119="nulová",J119,0)</f>
        <v>0</v>
      </c>
      <c r="BJ119" s="17" t="s">
        <v>79</v>
      </c>
      <c r="BK119" s="193">
        <f>ROUND(I119*H119,2)</f>
        <v>0</v>
      </c>
      <c r="BL119" s="17" t="s">
        <v>138</v>
      </c>
      <c r="BM119" s="17" t="s">
        <v>1062</v>
      </c>
    </row>
    <row r="120" spans="2:65" s="1" customFormat="1" ht="11.25">
      <c r="B120" s="34"/>
      <c r="C120" s="35"/>
      <c r="D120" s="194" t="s">
        <v>140</v>
      </c>
      <c r="E120" s="35"/>
      <c r="F120" s="195" t="s">
        <v>1063</v>
      </c>
      <c r="G120" s="35"/>
      <c r="H120" s="35"/>
      <c r="I120" s="112"/>
      <c r="J120" s="35"/>
      <c r="K120" s="35"/>
      <c r="L120" s="38"/>
      <c r="M120" s="196"/>
      <c r="N120" s="60"/>
      <c r="O120" s="60"/>
      <c r="P120" s="60"/>
      <c r="Q120" s="60"/>
      <c r="R120" s="60"/>
      <c r="S120" s="60"/>
      <c r="T120" s="61"/>
      <c r="AT120" s="17" t="s">
        <v>140</v>
      </c>
      <c r="AU120" s="17" t="s">
        <v>81</v>
      </c>
    </row>
    <row r="121" spans="2:65" s="1" customFormat="1" ht="48.75">
      <c r="B121" s="34"/>
      <c r="C121" s="35"/>
      <c r="D121" s="194" t="s">
        <v>142</v>
      </c>
      <c r="E121" s="35"/>
      <c r="F121" s="197" t="s">
        <v>1064</v>
      </c>
      <c r="G121" s="35"/>
      <c r="H121" s="35"/>
      <c r="I121" s="112"/>
      <c r="J121" s="35"/>
      <c r="K121" s="35"/>
      <c r="L121" s="38"/>
      <c r="M121" s="196"/>
      <c r="N121" s="60"/>
      <c r="O121" s="60"/>
      <c r="P121" s="60"/>
      <c r="Q121" s="60"/>
      <c r="R121" s="60"/>
      <c r="S121" s="60"/>
      <c r="T121" s="61"/>
      <c r="AT121" s="17" t="s">
        <v>142</v>
      </c>
      <c r="AU121" s="17" t="s">
        <v>81</v>
      </c>
    </row>
    <row r="122" spans="2:65" s="12" customFormat="1" ht="11.25">
      <c r="B122" s="198"/>
      <c r="C122" s="199"/>
      <c r="D122" s="194" t="s">
        <v>146</v>
      </c>
      <c r="E122" s="200" t="s">
        <v>19</v>
      </c>
      <c r="F122" s="201" t="s">
        <v>1032</v>
      </c>
      <c r="G122" s="199"/>
      <c r="H122" s="202">
        <v>1</v>
      </c>
      <c r="I122" s="203"/>
      <c r="J122" s="199"/>
      <c r="K122" s="199"/>
      <c r="L122" s="204"/>
      <c r="M122" s="205"/>
      <c r="N122" s="206"/>
      <c r="O122" s="206"/>
      <c r="P122" s="206"/>
      <c r="Q122" s="206"/>
      <c r="R122" s="206"/>
      <c r="S122" s="206"/>
      <c r="T122" s="207"/>
      <c r="AT122" s="208" t="s">
        <v>146</v>
      </c>
      <c r="AU122" s="208" t="s">
        <v>81</v>
      </c>
      <c r="AV122" s="12" t="s">
        <v>81</v>
      </c>
      <c r="AW122" s="12" t="s">
        <v>33</v>
      </c>
      <c r="AX122" s="12" t="s">
        <v>72</v>
      </c>
      <c r="AY122" s="208" t="s">
        <v>131</v>
      </c>
    </row>
    <row r="123" spans="2:65" s="12" customFormat="1" ht="11.25">
      <c r="B123" s="198"/>
      <c r="C123" s="199"/>
      <c r="D123" s="194" t="s">
        <v>146</v>
      </c>
      <c r="E123" s="200" t="s">
        <v>19</v>
      </c>
      <c r="F123" s="201" t="s">
        <v>1033</v>
      </c>
      <c r="G123" s="199"/>
      <c r="H123" s="202">
        <v>1</v>
      </c>
      <c r="I123" s="203"/>
      <c r="J123" s="199"/>
      <c r="K123" s="199"/>
      <c r="L123" s="204"/>
      <c r="M123" s="205"/>
      <c r="N123" s="206"/>
      <c r="O123" s="206"/>
      <c r="P123" s="206"/>
      <c r="Q123" s="206"/>
      <c r="R123" s="206"/>
      <c r="S123" s="206"/>
      <c r="T123" s="207"/>
      <c r="AT123" s="208" t="s">
        <v>146</v>
      </c>
      <c r="AU123" s="208" t="s">
        <v>81</v>
      </c>
      <c r="AV123" s="12" t="s">
        <v>81</v>
      </c>
      <c r="AW123" s="12" t="s">
        <v>33</v>
      </c>
      <c r="AX123" s="12" t="s">
        <v>72</v>
      </c>
      <c r="AY123" s="208" t="s">
        <v>131</v>
      </c>
    </row>
    <row r="124" spans="2:65" s="1" customFormat="1" ht="16.5" customHeight="1">
      <c r="B124" s="34"/>
      <c r="C124" s="182" t="s">
        <v>205</v>
      </c>
      <c r="D124" s="182" t="s">
        <v>133</v>
      </c>
      <c r="E124" s="183" t="s">
        <v>1065</v>
      </c>
      <c r="F124" s="184" t="s">
        <v>1066</v>
      </c>
      <c r="G124" s="185" t="s">
        <v>418</v>
      </c>
      <c r="H124" s="186">
        <v>28</v>
      </c>
      <c r="I124" s="187"/>
      <c r="J124" s="188">
        <f>ROUND(I124*H124,2)</f>
        <v>0</v>
      </c>
      <c r="K124" s="184" t="s">
        <v>137</v>
      </c>
      <c r="L124" s="38"/>
      <c r="M124" s="189" t="s">
        <v>19</v>
      </c>
      <c r="N124" s="190" t="s">
        <v>43</v>
      </c>
      <c r="O124" s="60"/>
      <c r="P124" s="191">
        <f>O124*H124</f>
        <v>0</v>
      </c>
      <c r="Q124" s="191">
        <v>0</v>
      </c>
      <c r="R124" s="191">
        <f>Q124*H124</f>
        <v>0</v>
      </c>
      <c r="S124" s="191">
        <v>0</v>
      </c>
      <c r="T124" s="192">
        <f>S124*H124</f>
        <v>0</v>
      </c>
      <c r="AR124" s="17" t="s">
        <v>138</v>
      </c>
      <c r="AT124" s="17" t="s">
        <v>133</v>
      </c>
      <c r="AU124" s="17" t="s">
        <v>81</v>
      </c>
      <c r="AY124" s="17" t="s">
        <v>131</v>
      </c>
      <c r="BE124" s="193">
        <f>IF(N124="základní",J124,0)</f>
        <v>0</v>
      </c>
      <c r="BF124" s="193">
        <f>IF(N124="snížená",J124,0)</f>
        <v>0</v>
      </c>
      <c r="BG124" s="193">
        <f>IF(N124="zákl. přenesená",J124,0)</f>
        <v>0</v>
      </c>
      <c r="BH124" s="193">
        <f>IF(N124="sníž. přenesená",J124,0)</f>
        <v>0</v>
      </c>
      <c r="BI124" s="193">
        <f>IF(N124="nulová",J124,0)</f>
        <v>0</v>
      </c>
      <c r="BJ124" s="17" t="s">
        <v>79</v>
      </c>
      <c r="BK124" s="193">
        <f>ROUND(I124*H124,2)</f>
        <v>0</v>
      </c>
      <c r="BL124" s="17" t="s">
        <v>138</v>
      </c>
      <c r="BM124" s="17" t="s">
        <v>1067</v>
      </c>
    </row>
    <row r="125" spans="2:65" s="1" customFormat="1" ht="19.5">
      <c r="B125" s="34"/>
      <c r="C125" s="35"/>
      <c r="D125" s="194" t="s">
        <v>140</v>
      </c>
      <c r="E125" s="35"/>
      <c r="F125" s="195" t="s">
        <v>1068</v>
      </c>
      <c r="G125" s="35"/>
      <c r="H125" s="35"/>
      <c r="I125" s="112"/>
      <c r="J125" s="35"/>
      <c r="K125" s="35"/>
      <c r="L125" s="38"/>
      <c r="M125" s="196"/>
      <c r="N125" s="60"/>
      <c r="O125" s="60"/>
      <c r="P125" s="60"/>
      <c r="Q125" s="60"/>
      <c r="R125" s="60"/>
      <c r="S125" s="60"/>
      <c r="T125" s="61"/>
      <c r="AT125" s="17" t="s">
        <v>140</v>
      </c>
      <c r="AU125" s="17" t="s">
        <v>81</v>
      </c>
    </row>
    <row r="126" spans="2:65" s="1" customFormat="1" ht="48.75">
      <c r="B126" s="34"/>
      <c r="C126" s="35"/>
      <c r="D126" s="194" t="s">
        <v>142</v>
      </c>
      <c r="E126" s="35"/>
      <c r="F126" s="197" t="s">
        <v>1064</v>
      </c>
      <c r="G126" s="35"/>
      <c r="H126" s="35"/>
      <c r="I126" s="112"/>
      <c r="J126" s="35"/>
      <c r="K126" s="35"/>
      <c r="L126" s="38"/>
      <c r="M126" s="196"/>
      <c r="N126" s="60"/>
      <c r="O126" s="60"/>
      <c r="P126" s="60"/>
      <c r="Q126" s="60"/>
      <c r="R126" s="60"/>
      <c r="S126" s="60"/>
      <c r="T126" s="61"/>
      <c r="AT126" s="17" t="s">
        <v>142</v>
      </c>
      <c r="AU126" s="17" t="s">
        <v>81</v>
      </c>
    </row>
    <row r="127" spans="2:65" s="12" customFormat="1" ht="11.25">
      <c r="B127" s="198"/>
      <c r="C127" s="199"/>
      <c r="D127" s="194" t="s">
        <v>146</v>
      </c>
      <c r="E127" s="200" t="s">
        <v>19</v>
      </c>
      <c r="F127" s="201" t="s">
        <v>1038</v>
      </c>
      <c r="G127" s="199"/>
      <c r="H127" s="202">
        <v>14</v>
      </c>
      <c r="I127" s="203"/>
      <c r="J127" s="199"/>
      <c r="K127" s="199"/>
      <c r="L127" s="204"/>
      <c r="M127" s="205"/>
      <c r="N127" s="206"/>
      <c r="O127" s="206"/>
      <c r="P127" s="206"/>
      <c r="Q127" s="206"/>
      <c r="R127" s="206"/>
      <c r="S127" s="206"/>
      <c r="T127" s="207"/>
      <c r="AT127" s="208" t="s">
        <v>146</v>
      </c>
      <c r="AU127" s="208" t="s">
        <v>81</v>
      </c>
      <c r="AV127" s="12" t="s">
        <v>81</v>
      </c>
      <c r="AW127" s="12" t="s">
        <v>33</v>
      </c>
      <c r="AX127" s="12" t="s">
        <v>72</v>
      </c>
      <c r="AY127" s="208" t="s">
        <v>131</v>
      </c>
    </row>
    <row r="128" spans="2:65" s="12" customFormat="1" ht="11.25">
      <c r="B128" s="198"/>
      <c r="C128" s="199"/>
      <c r="D128" s="194" t="s">
        <v>146</v>
      </c>
      <c r="E128" s="200" t="s">
        <v>19</v>
      </c>
      <c r="F128" s="201" t="s">
        <v>1039</v>
      </c>
      <c r="G128" s="199"/>
      <c r="H128" s="202">
        <v>14</v>
      </c>
      <c r="I128" s="203"/>
      <c r="J128" s="199"/>
      <c r="K128" s="199"/>
      <c r="L128" s="204"/>
      <c r="M128" s="205"/>
      <c r="N128" s="206"/>
      <c r="O128" s="206"/>
      <c r="P128" s="206"/>
      <c r="Q128" s="206"/>
      <c r="R128" s="206"/>
      <c r="S128" s="206"/>
      <c r="T128" s="207"/>
      <c r="AT128" s="208" t="s">
        <v>146</v>
      </c>
      <c r="AU128" s="208" t="s">
        <v>81</v>
      </c>
      <c r="AV128" s="12" t="s">
        <v>81</v>
      </c>
      <c r="AW128" s="12" t="s">
        <v>33</v>
      </c>
      <c r="AX128" s="12" t="s">
        <v>72</v>
      </c>
      <c r="AY128" s="208" t="s">
        <v>131</v>
      </c>
    </row>
    <row r="129" spans="2:65" s="1" customFormat="1" ht="16.5" customHeight="1">
      <c r="B129" s="34"/>
      <c r="C129" s="182" t="s">
        <v>762</v>
      </c>
      <c r="D129" s="182" t="s">
        <v>133</v>
      </c>
      <c r="E129" s="183" t="s">
        <v>1069</v>
      </c>
      <c r="F129" s="184" t="s">
        <v>1070</v>
      </c>
      <c r="G129" s="185" t="s">
        <v>418</v>
      </c>
      <c r="H129" s="186">
        <v>4</v>
      </c>
      <c r="I129" s="187"/>
      <c r="J129" s="188">
        <f>ROUND(I129*H129,2)</f>
        <v>0</v>
      </c>
      <c r="K129" s="184" t="s">
        <v>137</v>
      </c>
      <c r="L129" s="38"/>
      <c r="M129" s="189" t="s">
        <v>19</v>
      </c>
      <c r="N129" s="190" t="s">
        <v>43</v>
      </c>
      <c r="O129" s="60"/>
      <c r="P129" s="191">
        <f>O129*H129</f>
        <v>0</v>
      </c>
      <c r="Q129" s="191">
        <v>0</v>
      </c>
      <c r="R129" s="191">
        <f>Q129*H129</f>
        <v>0</v>
      </c>
      <c r="S129" s="191">
        <v>0</v>
      </c>
      <c r="T129" s="192">
        <f>S129*H129</f>
        <v>0</v>
      </c>
      <c r="AR129" s="17" t="s">
        <v>138</v>
      </c>
      <c r="AT129" s="17" t="s">
        <v>133</v>
      </c>
      <c r="AU129" s="17" t="s">
        <v>81</v>
      </c>
      <c r="AY129" s="17" t="s">
        <v>131</v>
      </c>
      <c r="BE129" s="193">
        <f>IF(N129="základní",J129,0)</f>
        <v>0</v>
      </c>
      <c r="BF129" s="193">
        <f>IF(N129="snížená",J129,0)</f>
        <v>0</v>
      </c>
      <c r="BG129" s="193">
        <f>IF(N129="zákl. přenesená",J129,0)</f>
        <v>0</v>
      </c>
      <c r="BH129" s="193">
        <f>IF(N129="sníž. přenesená",J129,0)</f>
        <v>0</v>
      </c>
      <c r="BI129" s="193">
        <f>IF(N129="nulová",J129,0)</f>
        <v>0</v>
      </c>
      <c r="BJ129" s="17" t="s">
        <v>79</v>
      </c>
      <c r="BK129" s="193">
        <f>ROUND(I129*H129,2)</f>
        <v>0</v>
      </c>
      <c r="BL129" s="17" t="s">
        <v>138</v>
      </c>
      <c r="BM129" s="17" t="s">
        <v>1071</v>
      </c>
    </row>
    <row r="130" spans="2:65" s="1" customFormat="1" ht="11.25">
      <c r="B130" s="34"/>
      <c r="C130" s="35"/>
      <c r="D130" s="194" t="s">
        <v>140</v>
      </c>
      <c r="E130" s="35"/>
      <c r="F130" s="195" t="s">
        <v>1072</v>
      </c>
      <c r="G130" s="35"/>
      <c r="H130" s="35"/>
      <c r="I130" s="112"/>
      <c r="J130" s="35"/>
      <c r="K130" s="35"/>
      <c r="L130" s="38"/>
      <c r="M130" s="196"/>
      <c r="N130" s="60"/>
      <c r="O130" s="60"/>
      <c r="P130" s="60"/>
      <c r="Q130" s="60"/>
      <c r="R130" s="60"/>
      <c r="S130" s="60"/>
      <c r="T130" s="61"/>
      <c r="AT130" s="17" t="s">
        <v>140</v>
      </c>
      <c r="AU130" s="17" t="s">
        <v>81</v>
      </c>
    </row>
    <row r="131" spans="2:65" s="1" customFormat="1" ht="29.25">
      <c r="B131" s="34"/>
      <c r="C131" s="35"/>
      <c r="D131" s="194" t="s">
        <v>142</v>
      </c>
      <c r="E131" s="35"/>
      <c r="F131" s="197" t="s">
        <v>1073</v>
      </c>
      <c r="G131" s="35"/>
      <c r="H131" s="35"/>
      <c r="I131" s="112"/>
      <c r="J131" s="35"/>
      <c r="K131" s="35"/>
      <c r="L131" s="38"/>
      <c r="M131" s="196"/>
      <c r="N131" s="60"/>
      <c r="O131" s="60"/>
      <c r="P131" s="60"/>
      <c r="Q131" s="60"/>
      <c r="R131" s="60"/>
      <c r="S131" s="60"/>
      <c r="T131" s="61"/>
      <c r="AT131" s="17" t="s">
        <v>142</v>
      </c>
      <c r="AU131" s="17" t="s">
        <v>81</v>
      </c>
    </row>
    <row r="132" spans="2:65" s="12" customFormat="1" ht="11.25">
      <c r="B132" s="198"/>
      <c r="C132" s="199"/>
      <c r="D132" s="194" t="s">
        <v>146</v>
      </c>
      <c r="E132" s="200" t="s">
        <v>19</v>
      </c>
      <c r="F132" s="201" t="s">
        <v>1074</v>
      </c>
      <c r="G132" s="199"/>
      <c r="H132" s="202">
        <v>4</v>
      </c>
      <c r="I132" s="203"/>
      <c r="J132" s="199"/>
      <c r="K132" s="199"/>
      <c r="L132" s="204"/>
      <c r="M132" s="205"/>
      <c r="N132" s="206"/>
      <c r="O132" s="206"/>
      <c r="P132" s="206"/>
      <c r="Q132" s="206"/>
      <c r="R132" s="206"/>
      <c r="S132" s="206"/>
      <c r="T132" s="207"/>
      <c r="AT132" s="208" t="s">
        <v>146</v>
      </c>
      <c r="AU132" s="208" t="s">
        <v>81</v>
      </c>
      <c r="AV132" s="12" t="s">
        <v>81</v>
      </c>
      <c r="AW132" s="12" t="s">
        <v>33</v>
      </c>
      <c r="AX132" s="12" t="s">
        <v>72</v>
      </c>
      <c r="AY132" s="208" t="s">
        <v>131</v>
      </c>
    </row>
    <row r="133" spans="2:65" s="1" customFormat="1" ht="16.5" customHeight="1">
      <c r="B133" s="34"/>
      <c r="C133" s="182" t="s">
        <v>208</v>
      </c>
      <c r="D133" s="182" t="s">
        <v>133</v>
      </c>
      <c r="E133" s="183" t="s">
        <v>1075</v>
      </c>
      <c r="F133" s="184" t="s">
        <v>1076</v>
      </c>
      <c r="G133" s="185" t="s">
        <v>418</v>
      </c>
      <c r="H133" s="186">
        <v>56</v>
      </c>
      <c r="I133" s="187"/>
      <c r="J133" s="188">
        <f>ROUND(I133*H133,2)</f>
        <v>0</v>
      </c>
      <c r="K133" s="184" t="s">
        <v>137</v>
      </c>
      <c r="L133" s="38"/>
      <c r="M133" s="189" t="s">
        <v>19</v>
      </c>
      <c r="N133" s="190" t="s">
        <v>43</v>
      </c>
      <c r="O133" s="60"/>
      <c r="P133" s="191">
        <f>O133*H133</f>
        <v>0</v>
      </c>
      <c r="Q133" s="191">
        <v>0</v>
      </c>
      <c r="R133" s="191">
        <f>Q133*H133</f>
        <v>0</v>
      </c>
      <c r="S133" s="191">
        <v>0</v>
      </c>
      <c r="T133" s="192">
        <f>S133*H133</f>
        <v>0</v>
      </c>
      <c r="AR133" s="17" t="s">
        <v>138</v>
      </c>
      <c r="AT133" s="17" t="s">
        <v>133</v>
      </c>
      <c r="AU133" s="17" t="s">
        <v>81</v>
      </c>
      <c r="AY133" s="17" t="s">
        <v>131</v>
      </c>
      <c r="BE133" s="193">
        <f>IF(N133="základní",J133,0)</f>
        <v>0</v>
      </c>
      <c r="BF133" s="193">
        <f>IF(N133="snížená",J133,0)</f>
        <v>0</v>
      </c>
      <c r="BG133" s="193">
        <f>IF(N133="zákl. přenesená",J133,0)</f>
        <v>0</v>
      </c>
      <c r="BH133" s="193">
        <f>IF(N133="sníž. přenesená",J133,0)</f>
        <v>0</v>
      </c>
      <c r="BI133" s="193">
        <f>IF(N133="nulová",J133,0)</f>
        <v>0</v>
      </c>
      <c r="BJ133" s="17" t="s">
        <v>79</v>
      </c>
      <c r="BK133" s="193">
        <f>ROUND(I133*H133,2)</f>
        <v>0</v>
      </c>
      <c r="BL133" s="17" t="s">
        <v>138</v>
      </c>
      <c r="BM133" s="17" t="s">
        <v>1077</v>
      </c>
    </row>
    <row r="134" spans="2:65" s="1" customFormat="1" ht="19.5">
      <c r="B134" s="34"/>
      <c r="C134" s="35"/>
      <c r="D134" s="194" t="s">
        <v>140</v>
      </c>
      <c r="E134" s="35"/>
      <c r="F134" s="195" t="s">
        <v>1078</v>
      </c>
      <c r="G134" s="35"/>
      <c r="H134" s="35"/>
      <c r="I134" s="112"/>
      <c r="J134" s="35"/>
      <c r="K134" s="35"/>
      <c r="L134" s="38"/>
      <c r="M134" s="196"/>
      <c r="N134" s="60"/>
      <c r="O134" s="60"/>
      <c r="P134" s="60"/>
      <c r="Q134" s="60"/>
      <c r="R134" s="60"/>
      <c r="S134" s="60"/>
      <c r="T134" s="61"/>
      <c r="AT134" s="17" t="s">
        <v>140</v>
      </c>
      <c r="AU134" s="17" t="s">
        <v>81</v>
      </c>
    </row>
    <row r="135" spans="2:65" s="1" customFormat="1" ht="29.25">
      <c r="B135" s="34"/>
      <c r="C135" s="35"/>
      <c r="D135" s="194" t="s">
        <v>142</v>
      </c>
      <c r="E135" s="35"/>
      <c r="F135" s="197" t="s">
        <v>1073</v>
      </c>
      <c r="G135" s="35"/>
      <c r="H135" s="35"/>
      <c r="I135" s="112"/>
      <c r="J135" s="35"/>
      <c r="K135" s="35"/>
      <c r="L135" s="38"/>
      <c r="M135" s="196"/>
      <c r="N135" s="60"/>
      <c r="O135" s="60"/>
      <c r="P135" s="60"/>
      <c r="Q135" s="60"/>
      <c r="R135" s="60"/>
      <c r="S135" s="60"/>
      <c r="T135" s="61"/>
      <c r="AT135" s="17" t="s">
        <v>142</v>
      </c>
      <c r="AU135" s="17" t="s">
        <v>81</v>
      </c>
    </row>
    <row r="136" spans="2:65" s="12" customFormat="1" ht="11.25">
      <c r="B136" s="198"/>
      <c r="C136" s="199"/>
      <c r="D136" s="194" t="s">
        <v>146</v>
      </c>
      <c r="E136" s="200" t="s">
        <v>19</v>
      </c>
      <c r="F136" s="201" t="s">
        <v>1079</v>
      </c>
      <c r="G136" s="199"/>
      <c r="H136" s="202">
        <v>56</v>
      </c>
      <c r="I136" s="203"/>
      <c r="J136" s="199"/>
      <c r="K136" s="199"/>
      <c r="L136" s="204"/>
      <c r="M136" s="205"/>
      <c r="N136" s="206"/>
      <c r="O136" s="206"/>
      <c r="P136" s="206"/>
      <c r="Q136" s="206"/>
      <c r="R136" s="206"/>
      <c r="S136" s="206"/>
      <c r="T136" s="207"/>
      <c r="AT136" s="208" t="s">
        <v>146</v>
      </c>
      <c r="AU136" s="208" t="s">
        <v>81</v>
      </c>
      <c r="AV136" s="12" t="s">
        <v>81</v>
      </c>
      <c r="AW136" s="12" t="s">
        <v>33</v>
      </c>
      <c r="AX136" s="12" t="s">
        <v>72</v>
      </c>
      <c r="AY136" s="208" t="s">
        <v>131</v>
      </c>
    </row>
    <row r="137" spans="2:65" s="1" customFormat="1" ht="16.5" customHeight="1">
      <c r="B137" s="34"/>
      <c r="C137" s="182" t="s">
        <v>350</v>
      </c>
      <c r="D137" s="182" t="s">
        <v>133</v>
      </c>
      <c r="E137" s="183" t="s">
        <v>1080</v>
      </c>
      <c r="F137" s="184" t="s">
        <v>1081</v>
      </c>
      <c r="G137" s="185" t="s">
        <v>418</v>
      </c>
      <c r="H137" s="186">
        <v>3</v>
      </c>
      <c r="I137" s="187"/>
      <c r="J137" s="188">
        <f>ROUND(I137*H137,2)</f>
        <v>0</v>
      </c>
      <c r="K137" s="184" t="s">
        <v>19</v>
      </c>
      <c r="L137" s="38"/>
      <c r="M137" s="189" t="s">
        <v>19</v>
      </c>
      <c r="N137" s="190" t="s">
        <v>43</v>
      </c>
      <c r="O137" s="60"/>
      <c r="P137" s="191">
        <f>O137*H137</f>
        <v>0</v>
      </c>
      <c r="Q137" s="191">
        <v>0</v>
      </c>
      <c r="R137" s="191">
        <f>Q137*H137</f>
        <v>0</v>
      </c>
      <c r="S137" s="191">
        <v>0</v>
      </c>
      <c r="T137" s="192">
        <f>S137*H137</f>
        <v>0</v>
      </c>
      <c r="AR137" s="17" t="s">
        <v>138</v>
      </c>
      <c r="AT137" s="17" t="s">
        <v>133</v>
      </c>
      <c r="AU137" s="17" t="s">
        <v>81</v>
      </c>
      <c r="AY137" s="17" t="s">
        <v>131</v>
      </c>
      <c r="BE137" s="193">
        <f>IF(N137="základní",J137,0)</f>
        <v>0</v>
      </c>
      <c r="BF137" s="193">
        <f>IF(N137="snížená",J137,0)</f>
        <v>0</v>
      </c>
      <c r="BG137" s="193">
        <f>IF(N137="zákl. přenesená",J137,0)</f>
        <v>0</v>
      </c>
      <c r="BH137" s="193">
        <f>IF(N137="sníž. přenesená",J137,0)</f>
        <v>0</v>
      </c>
      <c r="BI137" s="193">
        <f>IF(N137="nulová",J137,0)</f>
        <v>0</v>
      </c>
      <c r="BJ137" s="17" t="s">
        <v>79</v>
      </c>
      <c r="BK137" s="193">
        <f>ROUND(I137*H137,2)</f>
        <v>0</v>
      </c>
      <c r="BL137" s="17" t="s">
        <v>138</v>
      </c>
      <c r="BM137" s="17" t="s">
        <v>1082</v>
      </c>
    </row>
    <row r="138" spans="2:65" s="1" customFormat="1" ht="11.25">
      <c r="B138" s="34"/>
      <c r="C138" s="35"/>
      <c r="D138" s="194" t="s">
        <v>140</v>
      </c>
      <c r="E138" s="35"/>
      <c r="F138" s="195" t="s">
        <v>1083</v>
      </c>
      <c r="G138" s="35"/>
      <c r="H138" s="35"/>
      <c r="I138" s="112"/>
      <c r="J138" s="35"/>
      <c r="K138" s="35"/>
      <c r="L138" s="38"/>
      <c r="M138" s="196"/>
      <c r="N138" s="60"/>
      <c r="O138" s="60"/>
      <c r="P138" s="60"/>
      <c r="Q138" s="60"/>
      <c r="R138" s="60"/>
      <c r="S138" s="60"/>
      <c r="T138" s="61"/>
      <c r="AT138" s="17" t="s">
        <v>140</v>
      </c>
      <c r="AU138" s="17" t="s">
        <v>81</v>
      </c>
    </row>
    <row r="139" spans="2:65" s="1" customFormat="1" ht="29.25">
      <c r="B139" s="34"/>
      <c r="C139" s="35"/>
      <c r="D139" s="194" t="s">
        <v>142</v>
      </c>
      <c r="E139" s="35"/>
      <c r="F139" s="197" t="s">
        <v>1073</v>
      </c>
      <c r="G139" s="35"/>
      <c r="H139" s="35"/>
      <c r="I139" s="112"/>
      <c r="J139" s="35"/>
      <c r="K139" s="35"/>
      <c r="L139" s="38"/>
      <c r="M139" s="196"/>
      <c r="N139" s="60"/>
      <c r="O139" s="60"/>
      <c r="P139" s="60"/>
      <c r="Q139" s="60"/>
      <c r="R139" s="60"/>
      <c r="S139" s="60"/>
      <c r="T139" s="61"/>
      <c r="AT139" s="17" t="s">
        <v>142</v>
      </c>
      <c r="AU139" s="17" t="s">
        <v>81</v>
      </c>
    </row>
    <row r="140" spans="2:65" s="12" customFormat="1" ht="11.25">
      <c r="B140" s="198"/>
      <c r="C140" s="199"/>
      <c r="D140" s="194" t="s">
        <v>146</v>
      </c>
      <c r="E140" s="200" t="s">
        <v>19</v>
      </c>
      <c r="F140" s="201" t="s">
        <v>1020</v>
      </c>
      <c r="G140" s="199"/>
      <c r="H140" s="202">
        <v>3</v>
      </c>
      <c r="I140" s="203"/>
      <c r="J140" s="199"/>
      <c r="K140" s="199"/>
      <c r="L140" s="204"/>
      <c r="M140" s="205"/>
      <c r="N140" s="206"/>
      <c r="O140" s="206"/>
      <c r="P140" s="206"/>
      <c r="Q140" s="206"/>
      <c r="R140" s="206"/>
      <c r="S140" s="206"/>
      <c r="T140" s="207"/>
      <c r="AT140" s="208" t="s">
        <v>146</v>
      </c>
      <c r="AU140" s="208" t="s">
        <v>81</v>
      </c>
      <c r="AV140" s="12" t="s">
        <v>81</v>
      </c>
      <c r="AW140" s="12" t="s">
        <v>33</v>
      </c>
      <c r="AX140" s="12" t="s">
        <v>72</v>
      </c>
      <c r="AY140" s="208" t="s">
        <v>131</v>
      </c>
    </row>
    <row r="141" spans="2:65" s="1" customFormat="1" ht="16.5" customHeight="1">
      <c r="B141" s="34"/>
      <c r="C141" s="182" t="s">
        <v>214</v>
      </c>
      <c r="D141" s="182" t="s">
        <v>133</v>
      </c>
      <c r="E141" s="183" t="s">
        <v>1084</v>
      </c>
      <c r="F141" s="184" t="s">
        <v>1085</v>
      </c>
      <c r="G141" s="185" t="s">
        <v>418</v>
      </c>
      <c r="H141" s="186">
        <v>42</v>
      </c>
      <c r="I141" s="187"/>
      <c r="J141" s="188">
        <f>ROUND(I141*H141,2)</f>
        <v>0</v>
      </c>
      <c r="K141" s="184" t="s">
        <v>19</v>
      </c>
      <c r="L141" s="38"/>
      <c r="M141" s="189" t="s">
        <v>19</v>
      </c>
      <c r="N141" s="190" t="s">
        <v>43</v>
      </c>
      <c r="O141" s="60"/>
      <c r="P141" s="191">
        <f>O141*H141</f>
        <v>0</v>
      </c>
      <c r="Q141" s="191">
        <v>0</v>
      </c>
      <c r="R141" s="191">
        <f>Q141*H141</f>
        <v>0</v>
      </c>
      <c r="S141" s="191">
        <v>0</v>
      </c>
      <c r="T141" s="192">
        <f>S141*H141</f>
        <v>0</v>
      </c>
      <c r="AR141" s="17" t="s">
        <v>138</v>
      </c>
      <c r="AT141" s="17" t="s">
        <v>133</v>
      </c>
      <c r="AU141" s="17" t="s">
        <v>81</v>
      </c>
      <c r="AY141" s="17" t="s">
        <v>131</v>
      </c>
      <c r="BE141" s="193">
        <f>IF(N141="základní",J141,0)</f>
        <v>0</v>
      </c>
      <c r="BF141" s="193">
        <f>IF(N141="snížená",J141,0)</f>
        <v>0</v>
      </c>
      <c r="BG141" s="193">
        <f>IF(N141="zákl. přenesená",J141,0)</f>
        <v>0</v>
      </c>
      <c r="BH141" s="193">
        <f>IF(N141="sníž. přenesená",J141,0)</f>
        <v>0</v>
      </c>
      <c r="BI141" s="193">
        <f>IF(N141="nulová",J141,0)</f>
        <v>0</v>
      </c>
      <c r="BJ141" s="17" t="s">
        <v>79</v>
      </c>
      <c r="BK141" s="193">
        <f>ROUND(I141*H141,2)</f>
        <v>0</v>
      </c>
      <c r="BL141" s="17" t="s">
        <v>138</v>
      </c>
      <c r="BM141" s="17" t="s">
        <v>1086</v>
      </c>
    </row>
    <row r="142" spans="2:65" s="1" customFormat="1" ht="19.5">
      <c r="B142" s="34"/>
      <c r="C142" s="35"/>
      <c r="D142" s="194" t="s">
        <v>140</v>
      </c>
      <c r="E142" s="35"/>
      <c r="F142" s="195" t="s">
        <v>1087</v>
      </c>
      <c r="G142" s="35"/>
      <c r="H142" s="35"/>
      <c r="I142" s="112"/>
      <c r="J142" s="35"/>
      <c r="K142" s="35"/>
      <c r="L142" s="38"/>
      <c r="M142" s="196"/>
      <c r="N142" s="60"/>
      <c r="O142" s="60"/>
      <c r="P142" s="60"/>
      <c r="Q142" s="60"/>
      <c r="R142" s="60"/>
      <c r="S142" s="60"/>
      <c r="T142" s="61"/>
      <c r="AT142" s="17" t="s">
        <v>140</v>
      </c>
      <c r="AU142" s="17" t="s">
        <v>81</v>
      </c>
    </row>
    <row r="143" spans="2:65" s="1" customFormat="1" ht="29.25">
      <c r="B143" s="34"/>
      <c r="C143" s="35"/>
      <c r="D143" s="194" t="s">
        <v>142</v>
      </c>
      <c r="E143" s="35"/>
      <c r="F143" s="197" t="s">
        <v>1073</v>
      </c>
      <c r="G143" s="35"/>
      <c r="H143" s="35"/>
      <c r="I143" s="112"/>
      <c r="J143" s="35"/>
      <c r="K143" s="35"/>
      <c r="L143" s="38"/>
      <c r="M143" s="196"/>
      <c r="N143" s="60"/>
      <c r="O143" s="60"/>
      <c r="P143" s="60"/>
      <c r="Q143" s="60"/>
      <c r="R143" s="60"/>
      <c r="S143" s="60"/>
      <c r="T143" s="61"/>
      <c r="AT143" s="17" t="s">
        <v>142</v>
      </c>
      <c r="AU143" s="17" t="s">
        <v>81</v>
      </c>
    </row>
    <row r="144" spans="2:65" s="12" customFormat="1" ht="11.25">
      <c r="B144" s="198"/>
      <c r="C144" s="199"/>
      <c r="D144" s="194" t="s">
        <v>146</v>
      </c>
      <c r="E144" s="200" t="s">
        <v>19</v>
      </c>
      <c r="F144" s="201" t="s">
        <v>1026</v>
      </c>
      <c r="G144" s="199"/>
      <c r="H144" s="202">
        <v>42</v>
      </c>
      <c r="I144" s="203"/>
      <c r="J144" s="199"/>
      <c r="K144" s="199"/>
      <c r="L144" s="204"/>
      <c r="M144" s="205"/>
      <c r="N144" s="206"/>
      <c r="O144" s="206"/>
      <c r="P144" s="206"/>
      <c r="Q144" s="206"/>
      <c r="R144" s="206"/>
      <c r="S144" s="206"/>
      <c r="T144" s="207"/>
      <c r="AT144" s="208" t="s">
        <v>146</v>
      </c>
      <c r="AU144" s="208" t="s">
        <v>81</v>
      </c>
      <c r="AV144" s="12" t="s">
        <v>81</v>
      </c>
      <c r="AW144" s="12" t="s">
        <v>33</v>
      </c>
      <c r="AX144" s="12" t="s">
        <v>72</v>
      </c>
      <c r="AY144" s="208" t="s">
        <v>131</v>
      </c>
    </row>
    <row r="145" spans="2:65" s="1" customFormat="1" ht="16.5" customHeight="1">
      <c r="B145" s="34"/>
      <c r="C145" s="182" t="s">
        <v>8</v>
      </c>
      <c r="D145" s="182" t="s">
        <v>133</v>
      </c>
      <c r="E145" s="183" t="s">
        <v>1088</v>
      </c>
      <c r="F145" s="184" t="s">
        <v>1089</v>
      </c>
      <c r="G145" s="185" t="s">
        <v>418</v>
      </c>
      <c r="H145" s="186">
        <v>6</v>
      </c>
      <c r="I145" s="187"/>
      <c r="J145" s="188">
        <f>ROUND(I145*H145,2)</f>
        <v>0</v>
      </c>
      <c r="K145" s="184" t="s">
        <v>137</v>
      </c>
      <c r="L145" s="38"/>
      <c r="M145" s="189" t="s">
        <v>19</v>
      </c>
      <c r="N145" s="190" t="s">
        <v>43</v>
      </c>
      <c r="O145" s="60"/>
      <c r="P145" s="191">
        <f>O145*H145</f>
        <v>0</v>
      </c>
      <c r="Q145" s="191">
        <v>0</v>
      </c>
      <c r="R145" s="191">
        <f>Q145*H145</f>
        <v>0</v>
      </c>
      <c r="S145" s="191">
        <v>0</v>
      </c>
      <c r="T145" s="192">
        <f>S145*H145</f>
        <v>0</v>
      </c>
      <c r="AR145" s="17" t="s">
        <v>138</v>
      </c>
      <c r="AT145" s="17" t="s">
        <v>133</v>
      </c>
      <c r="AU145" s="17" t="s">
        <v>81</v>
      </c>
      <c r="AY145" s="17" t="s">
        <v>131</v>
      </c>
      <c r="BE145" s="193">
        <f>IF(N145="základní",J145,0)</f>
        <v>0</v>
      </c>
      <c r="BF145" s="193">
        <f>IF(N145="snížená",J145,0)</f>
        <v>0</v>
      </c>
      <c r="BG145" s="193">
        <f>IF(N145="zákl. přenesená",J145,0)</f>
        <v>0</v>
      </c>
      <c r="BH145" s="193">
        <f>IF(N145="sníž. přenesená",J145,0)</f>
        <v>0</v>
      </c>
      <c r="BI145" s="193">
        <f>IF(N145="nulová",J145,0)</f>
        <v>0</v>
      </c>
      <c r="BJ145" s="17" t="s">
        <v>79</v>
      </c>
      <c r="BK145" s="193">
        <f>ROUND(I145*H145,2)</f>
        <v>0</v>
      </c>
      <c r="BL145" s="17" t="s">
        <v>138</v>
      </c>
      <c r="BM145" s="17" t="s">
        <v>1090</v>
      </c>
    </row>
    <row r="146" spans="2:65" s="1" customFormat="1" ht="11.25">
      <c r="B146" s="34"/>
      <c r="C146" s="35"/>
      <c r="D146" s="194" t="s">
        <v>140</v>
      </c>
      <c r="E146" s="35"/>
      <c r="F146" s="195" t="s">
        <v>1091</v>
      </c>
      <c r="G146" s="35"/>
      <c r="H146" s="35"/>
      <c r="I146" s="112"/>
      <c r="J146" s="35"/>
      <c r="K146" s="35"/>
      <c r="L146" s="38"/>
      <c r="M146" s="196"/>
      <c r="N146" s="60"/>
      <c r="O146" s="60"/>
      <c r="P146" s="60"/>
      <c r="Q146" s="60"/>
      <c r="R146" s="60"/>
      <c r="S146" s="60"/>
      <c r="T146" s="61"/>
      <c r="AT146" s="17" t="s">
        <v>140</v>
      </c>
      <c r="AU146" s="17" t="s">
        <v>81</v>
      </c>
    </row>
    <row r="147" spans="2:65" s="1" customFormat="1" ht="29.25">
      <c r="B147" s="34"/>
      <c r="C147" s="35"/>
      <c r="D147" s="194" t="s">
        <v>142</v>
      </c>
      <c r="E147" s="35"/>
      <c r="F147" s="197" t="s">
        <v>1092</v>
      </c>
      <c r="G147" s="35"/>
      <c r="H147" s="35"/>
      <c r="I147" s="112"/>
      <c r="J147" s="35"/>
      <c r="K147" s="35"/>
      <c r="L147" s="38"/>
      <c r="M147" s="196"/>
      <c r="N147" s="60"/>
      <c r="O147" s="60"/>
      <c r="P147" s="60"/>
      <c r="Q147" s="60"/>
      <c r="R147" s="60"/>
      <c r="S147" s="60"/>
      <c r="T147" s="61"/>
      <c r="AT147" s="17" t="s">
        <v>142</v>
      </c>
      <c r="AU147" s="17" t="s">
        <v>81</v>
      </c>
    </row>
    <row r="148" spans="2:65" s="12" customFormat="1" ht="11.25">
      <c r="B148" s="198"/>
      <c r="C148" s="199"/>
      <c r="D148" s="194" t="s">
        <v>146</v>
      </c>
      <c r="E148" s="200" t="s">
        <v>19</v>
      </c>
      <c r="F148" s="201" t="s">
        <v>1032</v>
      </c>
      <c r="G148" s="199"/>
      <c r="H148" s="202">
        <v>1</v>
      </c>
      <c r="I148" s="203"/>
      <c r="J148" s="199"/>
      <c r="K148" s="199"/>
      <c r="L148" s="204"/>
      <c r="M148" s="205"/>
      <c r="N148" s="206"/>
      <c r="O148" s="206"/>
      <c r="P148" s="206"/>
      <c r="Q148" s="206"/>
      <c r="R148" s="206"/>
      <c r="S148" s="206"/>
      <c r="T148" s="207"/>
      <c r="AT148" s="208" t="s">
        <v>146</v>
      </c>
      <c r="AU148" s="208" t="s">
        <v>81</v>
      </c>
      <c r="AV148" s="12" t="s">
        <v>81</v>
      </c>
      <c r="AW148" s="12" t="s">
        <v>33</v>
      </c>
      <c r="AX148" s="12" t="s">
        <v>72</v>
      </c>
      <c r="AY148" s="208" t="s">
        <v>131</v>
      </c>
    </row>
    <row r="149" spans="2:65" s="12" customFormat="1" ht="11.25">
      <c r="B149" s="198"/>
      <c r="C149" s="199"/>
      <c r="D149" s="194" t="s">
        <v>146</v>
      </c>
      <c r="E149" s="200" t="s">
        <v>19</v>
      </c>
      <c r="F149" s="201" t="s">
        <v>1033</v>
      </c>
      <c r="G149" s="199"/>
      <c r="H149" s="202">
        <v>1</v>
      </c>
      <c r="I149" s="203"/>
      <c r="J149" s="199"/>
      <c r="K149" s="199"/>
      <c r="L149" s="204"/>
      <c r="M149" s="205"/>
      <c r="N149" s="206"/>
      <c r="O149" s="206"/>
      <c r="P149" s="206"/>
      <c r="Q149" s="206"/>
      <c r="R149" s="206"/>
      <c r="S149" s="206"/>
      <c r="T149" s="207"/>
      <c r="AT149" s="208" t="s">
        <v>146</v>
      </c>
      <c r="AU149" s="208" t="s">
        <v>81</v>
      </c>
      <c r="AV149" s="12" t="s">
        <v>81</v>
      </c>
      <c r="AW149" s="12" t="s">
        <v>33</v>
      </c>
      <c r="AX149" s="12" t="s">
        <v>72</v>
      </c>
      <c r="AY149" s="208" t="s">
        <v>131</v>
      </c>
    </row>
    <row r="150" spans="2:65" s="12" customFormat="1" ht="11.25">
      <c r="B150" s="198"/>
      <c r="C150" s="199"/>
      <c r="D150" s="194" t="s">
        <v>146</v>
      </c>
      <c r="E150" s="200" t="s">
        <v>19</v>
      </c>
      <c r="F150" s="201" t="s">
        <v>1093</v>
      </c>
      <c r="G150" s="199"/>
      <c r="H150" s="202">
        <v>4</v>
      </c>
      <c r="I150" s="203"/>
      <c r="J150" s="199"/>
      <c r="K150" s="199"/>
      <c r="L150" s="204"/>
      <c r="M150" s="205"/>
      <c r="N150" s="206"/>
      <c r="O150" s="206"/>
      <c r="P150" s="206"/>
      <c r="Q150" s="206"/>
      <c r="R150" s="206"/>
      <c r="S150" s="206"/>
      <c r="T150" s="207"/>
      <c r="AT150" s="208" t="s">
        <v>146</v>
      </c>
      <c r="AU150" s="208" t="s">
        <v>81</v>
      </c>
      <c r="AV150" s="12" t="s">
        <v>81</v>
      </c>
      <c r="AW150" s="12" t="s">
        <v>33</v>
      </c>
      <c r="AX150" s="12" t="s">
        <v>72</v>
      </c>
      <c r="AY150" s="208" t="s">
        <v>131</v>
      </c>
    </row>
    <row r="151" spans="2:65" s="1" customFormat="1" ht="16.5" customHeight="1">
      <c r="B151" s="34"/>
      <c r="C151" s="182" t="s">
        <v>751</v>
      </c>
      <c r="D151" s="182" t="s">
        <v>133</v>
      </c>
      <c r="E151" s="183" t="s">
        <v>1094</v>
      </c>
      <c r="F151" s="184" t="s">
        <v>1095</v>
      </c>
      <c r="G151" s="185" t="s">
        <v>418</v>
      </c>
      <c r="H151" s="186">
        <v>6</v>
      </c>
      <c r="I151" s="187"/>
      <c r="J151" s="188">
        <f>ROUND(I151*H151,2)</f>
        <v>0</v>
      </c>
      <c r="K151" s="184" t="s">
        <v>137</v>
      </c>
      <c r="L151" s="38"/>
      <c r="M151" s="189" t="s">
        <v>19</v>
      </c>
      <c r="N151" s="190" t="s">
        <v>43</v>
      </c>
      <c r="O151" s="60"/>
      <c r="P151" s="191">
        <f>O151*H151</f>
        <v>0</v>
      </c>
      <c r="Q151" s="191">
        <v>0</v>
      </c>
      <c r="R151" s="191">
        <f>Q151*H151</f>
        <v>0</v>
      </c>
      <c r="S151" s="191">
        <v>0</v>
      </c>
      <c r="T151" s="192">
        <f>S151*H151</f>
        <v>0</v>
      </c>
      <c r="AR151" s="17" t="s">
        <v>138</v>
      </c>
      <c r="AT151" s="17" t="s">
        <v>133</v>
      </c>
      <c r="AU151" s="17" t="s">
        <v>81</v>
      </c>
      <c r="AY151" s="17" t="s">
        <v>131</v>
      </c>
      <c r="BE151" s="193">
        <f>IF(N151="základní",J151,0)</f>
        <v>0</v>
      </c>
      <c r="BF151" s="193">
        <f>IF(N151="snížená",J151,0)</f>
        <v>0</v>
      </c>
      <c r="BG151" s="193">
        <f>IF(N151="zákl. přenesená",J151,0)</f>
        <v>0</v>
      </c>
      <c r="BH151" s="193">
        <f>IF(N151="sníž. přenesená",J151,0)</f>
        <v>0</v>
      </c>
      <c r="BI151" s="193">
        <f>IF(N151="nulová",J151,0)</f>
        <v>0</v>
      </c>
      <c r="BJ151" s="17" t="s">
        <v>79</v>
      </c>
      <c r="BK151" s="193">
        <f>ROUND(I151*H151,2)</f>
        <v>0</v>
      </c>
      <c r="BL151" s="17" t="s">
        <v>138</v>
      </c>
      <c r="BM151" s="17" t="s">
        <v>1096</v>
      </c>
    </row>
    <row r="152" spans="2:65" s="1" customFormat="1" ht="11.25">
      <c r="B152" s="34"/>
      <c r="C152" s="35"/>
      <c r="D152" s="194" t="s">
        <v>140</v>
      </c>
      <c r="E152" s="35"/>
      <c r="F152" s="195" t="s">
        <v>1097</v>
      </c>
      <c r="G152" s="35"/>
      <c r="H152" s="35"/>
      <c r="I152" s="112"/>
      <c r="J152" s="35"/>
      <c r="K152" s="35"/>
      <c r="L152" s="38"/>
      <c r="M152" s="196"/>
      <c r="N152" s="60"/>
      <c r="O152" s="60"/>
      <c r="P152" s="60"/>
      <c r="Q152" s="60"/>
      <c r="R152" s="60"/>
      <c r="S152" s="60"/>
      <c r="T152" s="61"/>
      <c r="AT152" s="17" t="s">
        <v>140</v>
      </c>
      <c r="AU152" s="17" t="s">
        <v>81</v>
      </c>
    </row>
    <row r="153" spans="2:65" s="1" customFormat="1" ht="29.25">
      <c r="B153" s="34"/>
      <c r="C153" s="35"/>
      <c r="D153" s="194" t="s">
        <v>142</v>
      </c>
      <c r="E153" s="35"/>
      <c r="F153" s="197" t="s">
        <v>1092</v>
      </c>
      <c r="G153" s="35"/>
      <c r="H153" s="35"/>
      <c r="I153" s="112"/>
      <c r="J153" s="35"/>
      <c r="K153" s="35"/>
      <c r="L153" s="38"/>
      <c r="M153" s="196"/>
      <c r="N153" s="60"/>
      <c r="O153" s="60"/>
      <c r="P153" s="60"/>
      <c r="Q153" s="60"/>
      <c r="R153" s="60"/>
      <c r="S153" s="60"/>
      <c r="T153" s="61"/>
      <c r="AT153" s="17" t="s">
        <v>142</v>
      </c>
      <c r="AU153" s="17" t="s">
        <v>81</v>
      </c>
    </row>
    <row r="154" spans="2:65" s="12" customFormat="1" ht="11.25">
      <c r="B154" s="198"/>
      <c r="C154" s="199"/>
      <c r="D154" s="194" t="s">
        <v>146</v>
      </c>
      <c r="E154" s="200" t="s">
        <v>19</v>
      </c>
      <c r="F154" s="201" t="s">
        <v>1032</v>
      </c>
      <c r="G154" s="199"/>
      <c r="H154" s="202">
        <v>1</v>
      </c>
      <c r="I154" s="203"/>
      <c r="J154" s="199"/>
      <c r="K154" s="199"/>
      <c r="L154" s="204"/>
      <c r="M154" s="205"/>
      <c r="N154" s="206"/>
      <c r="O154" s="206"/>
      <c r="P154" s="206"/>
      <c r="Q154" s="206"/>
      <c r="R154" s="206"/>
      <c r="S154" s="206"/>
      <c r="T154" s="207"/>
      <c r="AT154" s="208" t="s">
        <v>146</v>
      </c>
      <c r="AU154" s="208" t="s">
        <v>81</v>
      </c>
      <c r="AV154" s="12" t="s">
        <v>81</v>
      </c>
      <c r="AW154" s="12" t="s">
        <v>33</v>
      </c>
      <c r="AX154" s="12" t="s">
        <v>72</v>
      </c>
      <c r="AY154" s="208" t="s">
        <v>131</v>
      </c>
    </row>
    <row r="155" spans="2:65" s="12" customFormat="1" ht="11.25">
      <c r="B155" s="198"/>
      <c r="C155" s="199"/>
      <c r="D155" s="194" t="s">
        <v>146</v>
      </c>
      <c r="E155" s="200" t="s">
        <v>19</v>
      </c>
      <c r="F155" s="201" t="s">
        <v>1033</v>
      </c>
      <c r="G155" s="199"/>
      <c r="H155" s="202">
        <v>1</v>
      </c>
      <c r="I155" s="203"/>
      <c r="J155" s="199"/>
      <c r="K155" s="199"/>
      <c r="L155" s="204"/>
      <c r="M155" s="205"/>
      <c r="N155" s="206"/>
      <c r="O155" s="206"/>
      <c r="P155" s="206"/>
      <c r="Q155" s="206"/>
      <c r="R155" s="206"/>
      <c r="S155" s="206"/>
      <c r="T155" s="207"/>
      <c r="AT155" s="208" t="s">
        <v>146</v>
      </c>
      <c r="AU155" s="208" t="s">
        <v>81</v>
      </c>
      <c r="AV155" s="12" t="s">
        <v>81</v>
      </c>
      <c r="AW155" s="12" t="s">
        <v>33</v>
      </c>
      <c r="AX155" s="12" t="s">
        <v>72</v>
      </c>
      <c r="AY155" s="208" t="s">
        <v>131</v>
      </c>
    </row>
    <row r="156" spans="2:65" s="12" customFormat="1" ht="11.25">
      <c r="B156" s="198"/>
      <c r="C156" s="199"/>
      <c r="D156" s="194" t="s">
        <v>146</v>
      </c>
      <c r="E156" s="200" t="s">
        <v>19</v>
      </c>
      <c r="F156" s="201" t="s">
        <v>1093</v>
      </c>
      <c r="G156" s="199"/>
      <c r="H156" s="202">
        <v>4</v>
      </c>
      <c r="I156" s="203"/>
      <c r="J156" s="199"/>
      <c r="K156" s="199"/>
      <c r="L156" s="204"/>
      <c r="M156" s="205"/>
      <c r="N156" s="206"/>
      <c r="O156" s="206"/>
      <c r="P156" s="206"/>
      <c r="Q156" s="206"/>
      <c r="R156" s="206"/>
      <c r="S156" s="206"/>
      <c r="T156" s="207"/>
      <c r="AT156" s="208" t="s">
        <v>146</v>
      </c>
      <c r="AU156" s="208" t="s">
        <v>81</v>
      </c>
      <c r="AV156" s="12" t="s">
        <v>81</v>
      </c>
      <c r="AW156" s="12" t="s">
        <v>33</v>
      </c>
      <c r="AX156" s="12" t="s">
        <v>72</v>
      </c>
      <c r="AY156" s="208" t="s">
        <v>131</v>
      </c>
    </row>
    <row r="157" spans="2:65" s="1" customFormat="1" ht="16.5" customHeight="1">
      <c r="B157" s="34"/>
      <c r="C157" s="182" t="s">
        <v>220</v>
      </c>
      <c r="D157" s="182" t="s">
        <v>133</v>
      </c>
      <c r="E157" s="183" t="s">
        <v>1098</v>
      </c>
      <c r="F157" s="184" t="s">
        <v>1099</v>
      </c>
      <c r="G157" s="185" t="s">
        <v>418</v>
      </c>
      <c r="H157" s="186">
        <v>84</v>
      </c>
      <c r="I157" s="187"/>
      <c r="J157" s="188">
        <f>ROUND(I157*H157,2)</f>
        <v>0</v>
      </c>
      <c r="K157" s="184" t="s">
        <v>137</v>
      </c>
      <c r="L157" s="38"/>
      <c r="M157" s="189" t="s">
        <v>19</v>
      </c>
      <c r="N157" s="190" t="s">
        <v>43</v>
      </c>
      <c r="O157" s="60"/>
      <c r="P157" s="191">
        <f>O157*H157</f>
        <v>0</v>
      </c>
      <c r="Q157" s="191">
        <v>0</v>
      </c>
      <c r="R157" s="191">
        <f>Q157*H157</f>
        <v>0</v>
      </c>
      <c r="S157" s="191">
        <v>0</v>
      </c>
      <c r="T157" s="192">
        <f>S157*H157</f>
        <v>0</v>
      </c>
      <c r="AR157" s="17" t="s">
        <v>138</v>
      </c>
      <c r="AT157" s="17" t="s">
        <v>133</v>
      </c>
      <c r="AU157" s="17" t="s">
        <v>81</v>
      </c>
      <c r="AY157" s="17" t="s">
        <v>131</v>
      </c>
      <c r="BE157" s="193">
        <f>IF(N157="základní",J157,0)</f>
        <v>0</v>
      </c>
      <c r="BF157" s="193">
        <f>IF(N157="snížená",J157,0)</f>
        <v>0</v>
      </c>
      <c r="BG157" s="193">
        <f>IF(N157="zákl. přenesená",J157,0)</f>
        <v>0</v>
      </c>
      <c r="BH157" s="193">
        <f>IF(N157="sníž. přenesená",J157,0)</f>
        <v>0</v>
      </c>
      <c r="BI157" s="193">
        <f>IF(N157="nulová",J157,0)</f>
        <v>0</v>
      </c>
      <c r="BJ157" s="17" t="s">
        <v>79</v>
      </c>
      <c r="BK157" s="193">
        <f>ROUND(I157*H157,2)</f>
        <v>0</v>
      </c>
      <c r="BL157" s="17" t="s">
        <v>138</v>
      </c>
      <c r="BM157" s="17" t="s">
        <v>1100</v>
      </c>
    </row>
    <row r="158" spans="2:65" s="1" customFormat="1" ht="19.5">
      <c r="B158" s="34"/>
      <c r="C158" s="35"/>
      <c r="D158" s="194" t="s">
        <v>140</v>
      </c>
      <c r="E158" s="35"/>
      <c r="F158" s="195" t="s">
        <v>1101</v>
      </c>
      <c r="G158" s="35"/>
      <c r="H158" s="35"/>
      <c r="I158" s="112"/>
      <c r="J158" s="35"/>
      <c r="K158" s="35"/>
      <c r="L158" s="38"/>
      <c r="M158" s="196"/>
      <c r="N158" s="60"/>
      <c r="O158" s="60"/>
      <c r="P158" s="60"/>
      <c r="Q158" s="60"/>
      <c r="R158" s="60"/>
      <c r="S158" s="60"/>
      <c r="T158" s="61"/>
      <c r="AT158" s="17" t="s">
        <v>140</v>
      </c>
      <c r="AU158" s="17" t="s">
        <v>81</v>
      </c>
    </row>
    <row r="159" spans="2:65" s="1" customFormat="1" ht="29.25">
      <c r="B159" s="34"/>
      <c r="C159" s="35"/>
      <c r="D159" s="194" t="s">
        <v>142</v>
      </c>
      <c r="E159" s="35"/>
      <c r="F159" s="197" t="s">
        <v>1092</v>
      </c>
      <c r="G159" s="35"/>
      <c r="H159" s="35"/>
      <c r="I159" s="112"/>
      <c r="J159" s="35"/>
      <c r="K159" s="35"/>
      <c r="L159" s="38"/>
      <c r="M159" s="196"/>
      <c r="N159" s="60"/>
      <c r="O159" s="60"/>
      <c r="P159" s="60"/>
      <c r="Q159" s="60"/>
      <c r="R159" s="60"/>
      <c r="S159" s="60"/>
      <c r="T159" s="61"/>
      <c r="AT159" s="17" t="s">
        <v>142</v>
      </c>
      <c r="AU159" s="17" t="s">
        <v>81</v>
      </c>
    </row>
    <row r="160" spans="2:65" s="12" customFormat="1" ht="11.25">
      <c r="B160" s="198"/>
      <c r="C160" s="199"/>
      <c r="D160" s="194" t="s">
        <v>146</v>
      </c>
      <c r="E160" s="200" t="s">
        <v>19</v>
      </c>
      <c r="F160" s="201" t="s">
        <v>1038</v>
      </c>
      <c r="G160" s="199"/>
      <c r="H160" s="202">
        <v>14</v>
      </c>
      <c r="I160" s="203"/>
      <c r="J160" s="199"/>
      <c r="K160" s="199"/>
      <c r="L160" s="204"/>
      <c r="M160" s="205"/>
      <c r="N160" s="206"/>
      <c r="O160" s="206"/>
      <c r="P160" s="206"/>
      <c r="Q160" s="206"/>
      <c r="R160" s="206"/>
      <c r="S160" s="206"/>
      <c r="T160" s="207"/>
      <c r="AT160" s="208" t="s">
        <v>146</v>
      </c>
      <c r="AU160" s="208" t="s">
        <v>81</v>
      </c>
      <c r="AV160" s="12" t="s">
        <v>81</v>
      </c>
      <c r="AW160" s="12" t="s">
        <v>33</v>
      </c>
      <c r="AX160" s="12" t="s">
        <v>72</v>
      </c>
      <c r="AY160" s="208" t="s">
        <v>131</v>
      </c>
    </row>
    <row r="161" spans="2:65" s="12" customFormat="1" ht="11.25">
      <c r="B161" s="198"/>
      <c r="C161" s="199"/>
      <c r="D161" s="194" t="s">
        <v>146</v>
      </c>
      <c r="E161" s="200" t="s">
        <v>19</v>
      </c>
      <c r="F161" s="201" t="s">
        <v>1039</v>
      </c>
      <c r="G161" s="199"/>
      <c r="H161" s="202">
        <v>14</v>
      </c>
      <c r="I161" s="203"/>
      <c r="J161" s="199"/>
      <c r="K161" s="199"/>
      <c r="L161" s="204"/>
      <c r="M161" s="205"/>
      <c r="N161" s="206"/>
      <c r="O161" s="206"/>
      <c r="P161" s="206"/>
      <c r="Q161" s="206"/>
      <c r="R161" s="206"/>
      <c r="S161" s="206"/>
      <c r="T161" s="207"/>
      <c r="AT161" s="208" t="s">
        <v>146</v>
      </c>
      <c r="AU161" s="208" t="s">
        <v>81</v>
      </c>
      <c r="AV161" s="12" t="s">
        <v>81</v>
      </c>
      <c r="AW161" s="12" t="s">
        <v>33</v>
      </c>
      <c r="AX161" s="12" t="s">
        <v>72</v>
      </c>
      <c r="AY161" s="208" t="s">
        <v>131</v>
      </c>
    </row>
    <row r="162" spans="2:65" s="12" customFormat="1" ht="11.25">
      <c r="B162" s="198"/>
      <c r="C162" s="199"/>
      <c r="D162" s="194" t="s">
        <v>146</v>
      </c>
      <c r="E162" s="200" t="s">
        <v>19</v>
      </c>
      <c r="F162" s="201" t="s">
        <v>1102</v>
      </c>
      <c r="G162" s="199"/>
      <c r="H162" s="202">
        <v>56</v>
      </c>
      <c r="I162" s="203"/>
      <c r="J162" s="199"/>
      <c r="K162" s="199"/>
      <c r="L162" s="204"/>
      <c r="M162" s="205"/>
      <c r="N162" s="206"/>
      <c r="O162" s="206"/>
      <c r="P162" s="206"/>
      <c r="Q162" s="206"/>
      <c r="R162" s="206"/>
      <c r="S162" s="206"/>
      <c r="T162" s="207"/>
      <c r="AT162" s="208" t="s">
        <v>146</v>
      </c>
      <c r="AU162" s="208" t="s">
        <v>81</v>
      </c>
      <c r="AV162" s="12" t="s">
        <v>81</v>
      </c>
      <c r="AW162" s="12" t="s">
        <v>33</v>
      </c>
      <c r="AX162" s="12" t="s">
        <v>72</v>
      </c>
      <c r="AY162" s="208" t="s">
        <v>131</v>
      </c>
    </row>
    <row r="163" spans="2:65" s="1" customFormat="1" ht="16.5" customHeight="1">
      <c r="B163" s="34"/>
      <c r="C163" s="182" t="s">
        <v>371</v>
      </c>
      <c r="D163" s="182" t="s">
        <v>133</v>
      </c>
      <c r="E163" s="183" t="s">
        <v>1103</v>
      </c>
      <c r="F163" s="184" t="s">
        <v>1104</v>
      </c>
      <c r="G163" s="185" t="s">
        <v>418</v>
      </c>
      <c r="H163" s="186">
        <v>84</v>
      </c>
      <c r="I163" s="187"/>
      <c r="J163" s="188">
        <f>ROUND(I163*H163,2)</f>
        <v>0</v>
      </c>
      <c r="K163" s="184" t="s">
        <v>137</v>
      </c>
      <c r="L163" s="38"/>
      <c r="M163" s="189" t="s">
        <v>19</v>
      </c>
      <c r="N163" s="190" t="s">
        <v>43</v>
      </c>
      <c r="O163" s="60"/>
      <c r="P163" s="191">
        <f>O163*H163</f>
        <v>0</v>
      </c>
      <c r="Q163" s="191">
        <v>0</v>
      </c>
      <c r="R163" s="191">
        <f>Q163*H163</f>
        <v>0</v>
      </c>
      <c r="S163" s="191">
        <v>0</v>
      </c>
      <c r="T163" s="192">
        <f>S163*H163</f>
        <v>0</v>
      </c>
      <c r="AR163" s="17" t="s">
        <v>138</v>
      </c>
      <c r="AT163" s="17" t="s">
        <v>133</v>
      </c>
      <c r="AU163" s="17" t="s">
        <v>81</v>
      </c>
      <c r="AY163" s="17" t="s">
        <v>131</v>
      </c>
      <c r="BE163" s="193">
        <f>IF(N163="základní",J163,0)</f>
        <v>0</v>
      </c>
      <c r="BF163" s="193">
        <f>IF(N163="snížená",J163,0)</f>
        <v>0</v>
      </c>
      <c r="BG163" s="193">
        <f>IF(N163="zákl. přenesená",J163,0)</f>
        <v>0</v>
      </c>
      <c r="BH163" s="193">
        <f>IF(N163="sníž. přenesená",J163,0)</f>
        <v>0</v>
      </c>
      <c r="BI163" s="193">
        <f>IF(N163="nulová",J163,0)</f>
        <v>0</v>
      </c>
      <c r="BJ163" s="17" t="s">
        <v>79</v>
      </c>
      <c r="BK163" s="193">
        <f>ROUND(I163*H163,2)</f>
        <v>0</v>
      </c>
      <c r="BL163" s="17" t="s">
        <v>138</v>
      </c>
      <c r="BM163" s="17" t="s">
        <v>1105</v>
      </c>
    </row>
    <row r="164" spans="2:65" s="1" customFormat="1" ht="19.5">
      <c r="B164" s="34"/>
      <c r="C164" s="35"/>
      <c r="D164" s="194" t="s">
        <v>140</v>
      </c>
      <c r="E164" s="35"/>
      <c r="F164" s="195" t="s">
        <v>1106</v>
      </c>
      <c r="G164" s="35"/>
      <c r="H164" s="35"/>
      <c r="I164" s="112"/>
      <c r="J164" s="35"/>
      <c r="K164" s="35"/>
      <c r="L164" s="38"/>
      <c r="M164" s="196"/>
      <c r="N164" s="60"/>
      <c r="O164" s="60"/>
      <c r="P164" s="60"/>
      <c r="Q164" s="60"/>
      <c r="R164" s="60"/>
      <c r="S164" s="60"/>
      <c r="T164" s="61"/>
      <c r="AT164" s="17" t="s">
        <v>140</v>
      </c>
      <c r="AU164" s="17" t="s">
        <v>81</v>
      </c>
    </row>
    <row r="165" spans="2:65" s="1" customFormat="1" ht="29.25">
      <c r="B165" s="34"/>
      <c r="C165" s="35"/>
      <c r="D165" s="194" t="s">
        <v>142</v>
      </c>
      <c r="E165" s="35"/>
      <c r="F165" s="197" t="s">
        <v>1092</v>
      </c>
      <c r="G165" s="35"/>
      <c r="H165" s="35"/>
      <c r="I165" s="112"/>
      <c r="J165" s="35"/>
      <c r="K165" s="35"/>
      <c r="L165" s="38"/>
      <c r="M165" s="196"/>
      <c r="N165" s="60"/>
      <c r="O165" s="60"/>
      <c r="P165" s="60"/>
      <c r="Q165" s="60"/>
      <c r="R165" s="60"/>
      <c r="S165" s="60"/>
      <c r="T165" s="61"/>
      <c r="AT165" s="17" t="s">
        <v>142</v>
      </c>
      <c r="AU165" s="17" t="s">
        <v>81</v>
      </c>
    </row>
    <row r="166" spans="2:65" s="12" customFormat="1" ht="11.25">
      <c r="B166" s="198"/>
      <c r="C166" s="199"/>
      <c r="D166" s="194" t="s">
        <v>146</v>
      </c>
      <c r="E166" s="200" t="s">
        <v>19</v>
      </c>
      <c r="F166" s="201" t="s">
        <v>1038</v>
      </c>
      <c r="G166" s="199"/>
      <c r="H166" s="202">
        <v>14</v>
      </c>
      <c r="I166" s="203"/>
      <c r="J166" s="199"/>
      <c r="K166" s="199"/>
      <c r="L166" s="204"/>
      <c r="M166" s="205"/>
      <c r="N166" s="206"/>
      <c r="O166" s="206"/>
      <c r="P166" s="206"/>
      <c r="Q166" s="206"/>
      <c r="R166" s="206"/>
      <c r="S166" s="206"/>
      <c r="T166" s="207"/>
      <c r="AT166" s="208" t="s">
        <v>146</v>
      </c>
      <c r="AU166" s="208" t="s">
        <v>81</v>
      </c>
      <c r="AV166" s="12" t="s">
        <v>81</v>
      </c>
      <c r="AW166" s="12" t="s">
        <v>33</v>
      </c>
      <c r="AX166" s="12" t="s">
        <v>72</v>
      </c>
      <c r="AY166" s="208" t="s">
        <v>131</v>
      </c>
    </row>
    <row r="167" spans="2:65" s="12" customFormat="1" ht="11.25">
      <c r="B167" s="198"/>
      <c r="C167" s="199"/>
      <c r="D167" s="194" t="s">
        <v>146</v>
      </c>
      <c r="E167" s="200" t="s">
        <v>19</v>
      </c>
      <c r="F167" s="201" t="s">
        <v>1039</v>
      </c>
      <c r="G167" s="199"/>
      <c r="H167" s="202">
        <v>14</v>
      </c>
      <c r="I167" s="203"/>
      <c r="J167" s="199"/>
      <c r="K167" s="199"/>
      <c r="L167" s="204"/>
      <c r="M167" s="205"/>
      <c r="N167" s="206"/>
      <c r="O167" s="206"/>
      <c r="P167" s="206"/>
      <c r="Q167" s="206"/>
      <c r="R167" s="206"/>
      <c r="S167" s="206"/>
      <c r="T167" s="207"/>
      <c r="AT167" s="208" t="s">
        <v>146</v>
      </c>
      <c r="AU167" s="208" t="s">
        <v>81</v>
      </c>
      <c r="AV167" s="12" t="s">
        <v>81</v>
      </c>
      <c r="AW167" s="12" t="s">
        <v>33</v>
      </c>
      <c r="AX167" s="12" t="s">
        <v>72</v>
      </c>
      <c r="AY167" s="208" t="s">
        <v>131</v>
      </c>
    </row>
    <row r="168" spans="2:65" s="12" customFormat="1" ht="11.25">
      <c r="B168" s="198"/>
      <c r="C168" s="199"/>
      <c r="D168" s="194" t="s">
        <v>146</v>
      </c>
      <c r="E168" s="200" t="s">
        <v>19</v>
      </c>
      <c r="F168" s="201" t="s">
        <v>1102</v>
      </c>
      <c r="G168" s="199"/>
      <c r="H168" s="202">
        <v>56</v>
      </c>
      <c r="I168" s="203"/>
      <c r="J168" s="199"/>
      <c r="K168" s="199"/>
      <c r="L168" s="204"/>
      <c r="M168" s="205"/>
      <c r="N168" s="206"/>
      <c r="O168" s="206"/>
      <c r="P168" s="206"/>
      <c r="Q168" s="206"/>
      <c r="R168" s="206"/>
      <c r="S168" s="206"/>
      <c r="T168" s="207"/>
      <c r="AT168" s="208" t="s">
        <v>146</v>
      </c>
      <c r="AU168" s="208" t="s">
        <v>81</v>
      </c>
      <c r="AV168" s="12" t="s">
        <v>81</v>
      </c>
      <c r="AW168" s="12" t="s">
        <v>33</v>
      </c>
      <c r="AX168" s="12" t="s">
        <v>72</v>
      </c>
      <c r="AY168" s="208" t="s">
        <v>131</v>
      </c>
    </row>
    <row r="169" spans="2:65" s="1" customFormat="1" ht="16.5" customHeight="1">
      <c r="B169" s="34"/>
      <c r="C169" s="182" t="s">
        <v>226</v>
      </c>
      <c r="D169" s="182" t="s">
        <v>133</v>
      </c>
      <c r="E169" s="183" t="s">
        <v>1107</v>
      </c>
      <c r="F169" s="184" t="s">
        <v>1108</v>
      </c>
      <c r="G169" s="185" t="s">
        <v>229</v>
      </c>
      <c r="H169" s="186">
        <v>46</v>
      </c>
      <c r="I169" s="187"/>
      <c r="J169" s="188">
        <f>ROUND(I169*H169,2)</f>
        <v>0</v>
      </c>
      <c r="K169" s="184" t="s">
        <v>19</v>
      </c>
      <c r="L169" s="38"/>
      <c r="M169" s="189" t="s">
        <v>19</v>
      </c>
      <c r="N169" s="190" t="s">
        <v>43</v>
      </c>
      <c r="O169" s="60"/>
      <c r="P169" s="191">
        <f>O169*H169</f>
        <v>0</v>
      </c>
      <c r="Q169" s="191">
        <v>0</v>
      </c>
      <c r="R169" s="191">
        <f>Q169*H169</f>
        <v>0</v>
      </c>
      <c r="S169" s="191">
        <v>0</v>
      </c>
      <c r="T169" s="192">
        <f>S169*H169</f>
        <v>0</v>
      </c>
      <c r="AR169" s="17" t="s">
        <v>138</v>
      </c>
      <c r="AT169" s="17" t="s">
        <v>133</v>
      </c>
      <c r="AU169" s="17" t="s">
        <v>81</v>
      </c>
      <c r="AY169" s="17" t="s">
        <v>131</v>
      </c>
      <c r="BE169" s="193">
        <f>IF(N169="základní",J169,0)</f>
        <v>0</v>
      </c>
      <c r="BF169" s="193">
        <f>IF(N169="snížená",J169,0)</f>
        <v>0</v>
      </c>
      <c r="BG169" s="193">
        <f>IF(N169="zákl. přenesená",J169,0)</f>
        <v>0</v>
      </c>
      <c r="BH169" s="193">
        <f>IF(N169="sníž. přenesená",J169,0)</f>
        <v>0</v>
      </c>
      <c r="BI169" s="193">
        <f>IF(N169="nulová",J169,0)</f>
        <v>0</v>
      </c>
      <c r="BJ169" s="17" t="s">
        <v>79</v>
      </c>
      <c r="BK169" s="193">
        <f>ROUND(I169*H169,2)</f>
        <v>0</v>
      </c>
      <c r="BL169" s="17" t="s">
        <v>138</v>
      </c>
      <c r="BM169" s="17" t="s">
        <v>1109</v>
      </c>
    </row>
    <row r="170" spans="2:65" s="1" customFormat="1" ht="11.25">
      <c r="B170" s="34"/>
      <c r="C170" s="35"/>
      <c r="D170" s="194" t="s">
        <v>140</v>
      </c>
      <c r="E170" s="35"/>
      <c r="F170" s="195" t="s">
        <v>1108</v>
      </c>
      <c r="G170" s="35"/>
      <c r="H170" s="35"/>
      <c r="I170" s="112"/>
      <c r="J170" s="35"/>
      <c r="K170" s="35"/>
      <c r="L170" s="38"/>
      <c r="M170" s="196"/>
      <c r="N170" s="60"/>
      <c r="O170" s="60"/>
      <c r="P170" s="60"/>
      <c r="Q170" s="60"/>
      <c r="R170" s="60"/>
      <c r="S170" s="60"/>
      <c r="T170" s="61"/>
      <c r="AT170" s="17" t="s">
        <v>140</v>
      </c>
      <c r="AU170" s="17" t="s">
        <v>81</v>
      </c>
    </row>
    <row r="171" spans="2:65" s="12" customFormat="1" ht="11.25">
      <c r="B171" s="198"/>
      <c r="C171" s="199"/>
      <c r="D171" s="194" t="s">
        <v>146</v>
      </c>
      <c r="E171" s="200" t="s">
        <v>19</v>
      </c>
      <c r="F171" s="201" t="s">
        <v>1110</v>
      </c>
      <c r="G171" s="199"/>
      <c r="H171" s="202">
        <v>46</v>
      </c>
      <c r="I171" s="203"/>
      <c r="J171" s="199"/>
      <c r="K171" s="199"/>
      <c r="L171" s="204"/>
      <c r="M171" s="205"/>
      <c r="N171" s="206"/>
      <c r="O171" s="206"/>
      <c r="P171" s="206"/>
      <c r="Q171" s="206"/>
      <c r="R171" s="206"/>
      <c r="S171" s="206"/>
      <c r="T171" s="207"/>
      <c r="AT171" s="208" t="s">
        <v>146</v>
      </c>
      <c r="AU171" s="208" t="s">
        <v>81</v>
      </c>
      <c r="AV171" s="12" t="s">
        <v>81</v>
      </c>
      <c r="AW171" s="12" t="s">
        <v>33</v>
      </c>
      <c r="AX171" s="12" t="s">
        <v>72</v>
      </c>
      <c r="AY171" s="208" t="s">
        <v>131</v>
      </c>
    </row>
    <row r="172" spans="2:65" s="1" customFormat="1" ht="16.5" customHeight="1">
      <c r="B172" s="34"/>
      <c r="C172" s="182" t="s">
        <v>759</v>
      </c>
      <c r="D172" s="182" t="s">
        <v>133</v>
      </c>
      <c r="E172" s="183" t="s">
        <v>1111</v>
      </c>
      <c r="F172" s="184" t="s">
        <v>1112</v>
      </c>
      <c r="G172" s="185" t="s">
        <v>418</v>
      </c>
      <c r="H172" s="186">
        <v>2</v>
      </c>
      <c r="I172" s="187"/>
      <c r="J172" s="188">
        <f>ROUND(I172*H172,2)</f>
        <v>0</v>
      </c>
      <c r="K172" s="184" t="s">
        <v>19</v>
      </c>
      <c r="L172" s="38"/>
      <c r="M172" s="189" t="s">
        <v>19</v>
      </c>
      <c r="N172" s="190" t="s">
        <v>43</v>
      </c>
      <c r="O172" s="60"/>
      <c r="P172" s="191">
        <f>O172*H172</f>
        <v>0</v>
      </c>
      <c r="Q172" s="191">
        <v>0</v>
      </c>
      <c r="R172" s="191">
        <f>Q172*H172</f>
        <v>0</v>
      </c>
      <c r="S172" s="191">
        <v>0</v>
      </c>
      <c r="T172" s="192">
        <f>S172*H172</f>
        <v>0</v>
      </c>
      <c r="AR172" s="17" t="s">
        <v>138</v>
      </c>
      <c r="AT172" s="17" t="s">
        <v>133</v>
      </c>
      <c r="AU172" s="17" t="s">
        <v>81</v>
      </c>
      <c r="AY172" s="17" t="s">
        <v>131</v>
      </c>
      <c r="BE172" s="193">
        <f>IF(N172="základní",J172,0)</f>
        <v>0</v>
      </c>
      <c r="BF172" s="193">
        <f>IF(N172="snížená",J172,0)</f>
        <v>0</v>
      </c>
      <c r="BG172" s="193">
        <f>IF(N172="zákl. přenesená",J172,0)</f>
        <v>0</v>
      </c>
      <c r="BH172" s="193">
        <f>IF(N172="sníž. přenesená",J172,0)</f>
        <v>0</v>
      </c>
      <c r="BI172" s="193">
        <f>IF(N172="nulová",J172,0)</f>
        <v>0</v>
      </c>
      <c r="BJ172" s="17" t="s">
        <v>79</v>
      </c>
      <c r="BK172" s="193">
        <f>ROUND(I172*H172,2)</f>
        <v>0</v>
      </c>
      <c r="BL172" s="17" t="s">
        <v>138</v>
      </c>
      <c r="BM172" s="17" t="s">
        <v>1113</v>
      </c>
    </row>
    <row r="173" spans="2:65" s="1" customFormat="1" ht="11.25">
      <c r="B173" s="34"/>
      <c r="C173" s="35"/>
      <c r="D173" s="194" t="s">
        <v>140</v>
      </c>
      <c r="E173" s="35"/>
      <c r="F173" s="195" t="s">
        <v>1114</v>
      </c>
      <c r="G173" s="35"/>
      <c r="H173" s="35"/>
      <c r="I173" s="112"/>
      <c r="J173" s="35"/>
      <c r="K173" s="35"/>
      <c r="L173" s="38"/>
      <c r="M173" s="196"/>
      <c r="N173" s="60"/>
      <c r="O173" s="60"/>
      <c r="P173" s="60"/>
      <c r="Q173" s="60"/>
      <c r="R173" s="60"/>
      <c r="S173" s="60"/>
      <c r="T173" s="61"/>
      <c r="AT173" s="17" t="s">
        <v>140</v>
      </c>
      <c r="AU173" s="17" t="s">
        <v>81</v>
      </c>
    </row>
    <row r="174" spans="2:65" s="1" customFormat="1" ht="39">
      <c r="B174" s="34"/>
      <c r="C174" s="35"/>
      <c r="D174" s="194" t="s">
        <v>142</v>
      </c>
      <c r="E174" s="35"/>
      <c r="F174" s="197" t="s">
        <v>1115</v>
      </c>
      <c r="G174" s="35"/>
      <c r="H174" s="35"/>
      <c r="I174" s="112"/>
      <c r="J174" s="35"/>
      <c r="K174" s="35"/>
      <c r="L174" s="38"/>
      <c r="M174" s="196"/>
      <c r="N174" s="60"/>
      <c r="O174" s="60"/>
      <c r="P174" s="60"/>
      <c r="Q174" s="60"/>
      <c r="R174" s="60"/>
      <c r="S174" s="60"/>
      <c r="T174" s="61"/>
      <c r="AT174" s="17" t="s">
        <v>142</v>
      </c>
      <c r="AU174" s="17" t="s">
        <v>81</v>
      </c>
    </row>
    <row r="175" spans="2:65" s="12" customFormat="1" ht="11.25">
      <c r="B175" s="198"/>
      <c r="C175" s="199"/>
      <c r="D175" s="194" t="s">
        <v>146</v>
      </c>
      <c r="E175" s="200" t="s">
        <v>19</v>
      </c>
      <c r="F175" s="201" t="s">
        <v>1116</v>
      </c>
      <c r="G175" s="199"/>
      <c r="H175" s="202">
        <v>2</v>
      </c>
      <c r="I175" s="203"/>
      <c r="J175" s="199"/>
      <c r="K175" s="199"/>
      <c r="L175" s="204"/>
      <c r="M175" s="205"/>
      <c r="N175" s="206"/>
      <c r="O175" s="206"/>
      <c r="P175" s="206"/>
      <c r="Q175" s="206"/>
      <c r="R175" s="206"/>
      <c r="S175" s="206"/>
      <c r="T175" s="207"/>
      <c r="AT175" s="208" t="s">
        <v>146</v>
      </c>
      <c r="AU175" s="208" t="s">
        <v>81</v>
      </c>
      <c r="AV175" s="12" t="s">
        <v>81</v>
      </c>
      <c r="AW175" s="12" t="s">
        <v>33</v>
      </c>
      <c r="AX175" s="12" t="s">
        <v>72</v>
      </c>
      <c r="AY175" s="208" t="s">
        <v>131</v>
      </c>
    </row>
    <row r="176" spans="2:65" s="1" customFormat="1" ht="16.5" customHeight="1">
      <c r="B176" s="34"/>
      <c r="C176" s="182" t="s">
        <v>7</v>
      </c>
      <c r="D176" s="182" t="s">
        <v>133</v>
      </c>
      <c r="E176" s="183" t="s">
        <v>1117</v>
      </c>
      <c r="F176" s="184" t="s">
        <v>1118</v>
      </c>
      <c r="G176" s="185" t="s">
        <v>418</v>
      </c>
      <c r="H176" s="186">
        <v>28</v>
      </c>
      <c r="I176" s="187"/>
      <c r="J176" s="188">
        <f>ROUND(I176*H176,2)</f>
        <v>0</v>
      </c>
      <c r="K176" s="184" t="s">
        <v>19</v>
      </c>
      <c r="L176" s="38"/>
      <c r="M176" s="189" t="s">
        <v>19</v>
      </c>
      <c r="N176" s="190" t="s">
        <v>43</v>
      </c>
      <c r="O176" s="60"/>
      <c r="P176" s="191">
        <f>O176*H176</f>
        <v>0</v>
      </c>
      <c r="Q176" s="191">
        <v>0</v>
      </c>
      <c r="R176" s="191">
        <f>Q176*H176</f>
        <v>0</v>
      </c>
      <c r="S176" s="191">
        <v>0</v>
      </c>
      <c r="T176" s="192">
        <f>S176*H176</f>
        <v>0</v>
      </c>
      <c r="AR176" s="17" t="s">
        <v>138</v>
      </c>
      <c r="AT176" s="17" t="s">
        <v>133</v>
      </c>
      <c r="AU176" s="17" t="s">
        <v>81</v>
      </c>
      <c r="AY176" s="17" t="s">
        <v>131</v>
      </c>
      <c r="BE176" s="193">
        <f>IF(N176="základní",J176,0)</f>
        <v>0</v>
      </c>
      <c r="BF176" s="193">
        <f>IF(N176="snížená",J176,0)</f>
        <v>0</v>
      </c>
      <c r="BG176" s="193">
        <f>IF(N176="zákl. přenesená",J176,0)</f>
        <v>0</v>
      </c>
      <c r="BH176" s="193">
        <f>IF(N176="sníž. přenesená",J176,0)</f>
        <v>0</v>
      </c>
      <c r="BI176" s="193">
        <f>IF(N176="nulová",J176,0)</f>
        <v>0</v>
      </c>
      <c r="BJ176" s="17" t="s">
        <v>79</v>
      </c>
      <c r="BK176" s="193">
        <f>ROUND(I176*H176,2)</f>
        <v>0</v>
      </c>
      <c r="BL176" s="17" t="s">
        <v>138</v>
      </c>
      <c r="BM176" s="17" t="s">
        <v>1119</v>
      </c>
    </row>
    <row r="177" spans="2:65" s="1" customFormat="1" ht="11.25">
      <c r="B177" s="34"/>
      <c r="C177" s="35"/>
      <c r="D177" s="194" t="s">
        <v>140</v>
      </c>
      <c r="E177" s="35"/>
      <c r="F177" s="195" t="s">
        <v>1118</v>
      </c>
      <c r="G177" s="35"/>
      <c r="H177" s="35"/>
      <c r="I177" s="112"/>
      <c r="J177" s="35"/>
      <c r="K177" s="35"/>
      <c r="L177" s="38"/>
      <c r="M177" s="196"/>
      <c r="N177" s="60"/>
      <c r="O177" s="60"/>
      <c r="P177" s="60"/>
      <c r="Q177" s="60"/>
      <c r="R177" s="60"/>
      <c r="S177" s="60"/>
      <c r="T177" s="61"/>
      <c r="AT177" s="17" t="s">
        <v>140</v>
      </c>
      <c r="AU177" s="17" t="s">
        <v>81</v>
      </c>
    </row>
    <row r="178" spans="2:65" s="12" customFormat="1" ht="11.25">
      <c r="B178" s="198"/>
      <c r="C178" s="199"/>
      <c r="D178" s="194" t="s">
        <v>146</v>
      </c>
      <c r="E178" s="200" t="s">
        <v>19</v>
      </c>
      <c r="F178" s="201" t="s">
        <v>1120</v>
      </c>
      <c r="G178" s="199"/>
      <c r="H178" s="202">
        <v>28</v>
      </c>
      <c r="I178" s="203"/>
      <c r="J178" s="199"/>
      <c r="K178" s="199"/>
      <c r="L178" s="204"/>
      <c r="M178" s="205"/>
      <c r="N178" s="206"/>
      <c r="O178" s="206"/>
      <c r="P178" s="206"/>
      <c r="Q178" s="206"/>
      <c r="R178" s="206"/>
      <c r="S178" s="206"/>
      <c r="T178" s="207"/>
      <c r="AT178" s="208" t="s">
        <v>146</v>
      </c>
      <c r="AU178" s="208" t="s">
        <v>81</v>
      </c>
      <c r="AV178" s="12" t="s">
        <v>81</v>
      </c>
      <c r="AW178" s="12" t="s">
        <v>33</v>
      </c>
      <c r="AX178" s="12" t="s">
        <v>72</v>
      </c>
      <c r="AY178" s="208" t="s">
        <v>131</v>
      </c>
    </row>
    <row r="179" spans="2:65" s="11" customFormat="1" ht="22.9" customHeight="1">
      <c r="B179" s="166"/>
      <c r="C179" s="167"/>
      <c r="D179" s="168" t="s">
        <v>71</v>
      </c>
      <c r="E179" s="180" t="s">
        <v>1121</v>
      </c>
      <c r="F179" s="180" t="s">
        <v>1122</v>
      </c>
      <c r="G179" s="167"/>
      <c r="H179" s="167"/>
      <c r="I179" s="170"/>
      <c r="J179" s="181">
        <f>BK179</f>
        <v>0</v>
      </c>
      <c r="K179" s="167"/>
      <c r="L179" s="172"/>
      <c r="M179" s="173"/>
      <c r="N179" s="174"/>
      <c r="O179" s="174"/>
      <c r="P179" s="175">
        <f>SUM(P180:P277)</f>
        <v>0</v>
      </c>
      <c r="Q179" s="174"/>
      <c r="R179" s="175">
        <f>SUM(R180:R277)</f>
        <v>0</v>
      </c>
      <c r="S179" s="174"/>
      <c r="T179" s="176">
        <f>SUM(T180:T277)</f>
        <v>0</v>
      </c>
      <c r="AR179" s="177" t="s">
        <v>79</v>
      </c>
      <c r="AT179" s="178" t="s">
        <v>71</v>
      </c>
      <c r="AU179" s="178" t="s">
        <v>79</v>
      </c>
      <c r="AY179" s="177" t="s">
        <v>131</v>
      </c>
      <c r="BK179" s="179">
        <f>SUM(BK180:BK277)</f>
        <v>0</v>
      </c>
    </row>
    <row r="180" spans="2:65" s="1" customFormat="1" ht="16.5" customHeight="1">
      <c r="B180" s="34"/>
      <c r="C180" s="182" t="s">
        <v>380</v>
      </c>
      <c r="D180" s="182" t="s">
        <v>133</v>
      </c>
      <c r="E180" s="183" t="s">
        <v>1123</v>
      </c>
      <c r="F180" s="184" t="s">
        <v>1124</v>
      </c>
      <c r="G180" s="185" t="s">
        <v>418</v>
      </c>
      <c r="H180" s="186">
        <v>6</v>
      </c>
      <c r="I180" s="187"/>
      <c r="J180" s="188">
        <f>ROUND(I180*H180,2)</f>
        <v>0</v>
      </c>
      <c r="K180" s="184" t="s">
        <v>19</v>
      </c>
      <c r="L180" s="38"/>
      <c r="M180" s="189" t="s">
        <v>19</v>
      </c>
      <c r="N180" s="190" t="s">
        <v>43</v>
      </c>
      <c r="O180" s="60"/>
      <c r="P180" s="191">
        <f>O180*H180</f>
        <v>0</v>
      </c>
      <c r="Q180" s="191">
        <v>0</v>
      </c>
      <c r="R180" s="191">
        <f>Q180*H180</f>
        <v>0</v>
      </c>
      <c r="S180" s="191">
        <v>0</v>
      </c>
      <c r="T180" s="192">
        <f>S180*H180</f>
        <v>0</v>
      </c>
      <c r="AR180" s="17" t="s">
        <v>138</v>
      </c>
      <c r="AT180" s="17" t="s">
        <v>133</v>
      </c>
      <c r="AU180" s="17" t="s">
        <v>81</v>
      </c>
      <c r="AY180" s="17" t="s">
        <v>131</v>
      </c>
      <c r="BE180" s="193">
        <f>IF(N180="základní",J180,0)</f>
        <v>0</v>
      </c>
      <c r="BF180" s="193">
        <f>IF(N180="snížená",J180,0)</f>
        <v>0</v>
      </c>
      <c r="BG180" s="193">
        <f>IF(N180="zákl. přenesená",J180,0)</f>
        <v>0</v>
      </c>
      <c r="BH180" s="193">
        <f>IF(N180="sníž. přenesená",J180,0)</f>
        <v>0</v>
      </c>
      <c r="BI180" s="193">
        <f>IF(N180="nulová",J180,0)</f>
        <v>0</v>
      </c>
      <c r="BJ180" s="17" t="s">
        <v>79</v>
      </c>
      <c r="BK180" s="193">
        <f>ROUND(I180*H180,2)</f>
        <v>0</v>
      </c>
      <c r="BL180" s="17" t="s">
        <v>138</v>
      </c>
      <c r="BM180" s="17" t="s">
        <v>1125</v>
      </c>
    </row>
    <row r="181" spans="2:65" s="1" customFormat="1" ht="11.25">
      <c r="B181" s="34"/>
      <c r="C181" s="35"/>
      <c r="D181" s="194" t="s">
        <v>140</v>
      </c>
      <c r="E181" s="35"/>
      <c r="F181" s="195" t="s">
        <v>1126</v>
      </c>
      <c r="G181" s="35"/>
      <c r="H181" s="35"/>
      <c r="I181" s="112"/>
      <c r="J181" s="35"/>
      <c r="K181" s="35"/>
      <c r="L181" s="38"/>
      <c r="M181" s="196"/>
      <c r="N181" s="60"/>
      <c r="O181" s="60"/>
      <c r="P181" s="60"/>
      <c r="Q181" s="60"/>
      <c r="R181" s="60"/>
      <c r="S181" s="60"/>
      <c r="T181" s="61"/>
      <c r="AT181" s="17" t="s">
        <v>140</v>
      </c>
      <c r="AU181" s="17" t="s">
        <v>81</v>
      </c>
    </row>
    <row r="182" spans="2:65" s="1" customFormat="1" ht="29.25">
      <c r="B182" s="34"/>
      <c r="C182" s="35"/>
      <c r="D182" s="194" t="s">
        <v>142</v>
      </c>
      <c r="E182" s="35"/>
      <c r="F182" s="197" t="s">
        <v>1019</v>
      </c>
      <c r="G182" s="35"/>
      <c r="H182" s="35"/>
      <c r="I182" s="112"/>
      <c r="J182" s="35"/>
      <c r="K182" s="35"/>
      <c r="L182" s="38"/>
      <c r="M182" s="196"/>
      <c r="N182" s="60"/>
      <c r="O182" s="60"/>
      <c r="P182" s="60"/>
      <c r="Q182" s="60"/>
      <c r="R182" s="60"/>
      <c r="S182" s="60"/>
      <c r="T182" s="61"/>
      <c r="AT182" s="17" t="s">
        <v>142</v>
      </c>
      <c r="AU182" s="17" t="s">
        <v>81</v>
      </c>
    </row>
    <row r="183" spans="2:65" s="12" customFormat="1" ht="11.25">
      <c r="B183" s="198"/>
      <c r="C183" s="199"/>
      <c r="D183" s="194" t="s">
        <v>146</v>
      </c>
      <c r="E183" s="200" t="s">
        <v>19</v>
      </c>
      <c r="F183" s="201" t="s">
        <v>1020</v>
      </c>
      <c r="G183" s="199"/>
      <c r="H183" s="202">
        <v>3</v>
      </c>
      <c r="I183" s="203"/>
      <c r="J183" s="199"/>
      <c r="K183" s="199"/>
      <c r="L183" s="204"/>
      <c r="M183" s="205"/>
      <c r="N183" s="206"/>
      <c r="O183" s="206"/>
      <c r="P183" s="206"/>
      <c r="Q183" s="206"/>
      <c r="R183" s="206"/>
      <c r="S183" s="206"/>
      <c r="T183" s="207"/>
      <c r="AT183" s="208" t="s">
        <v>146</v>
      </c>
      <c r="AU183" s="208" t="s">
        <v>81</v>
      </c>
      <c r="AV183" s="12" t="s">
        <v>81</v>
      </c>
      <c r="AW183" s="12" t="s">
        <v>33</v>
      </c>
      <c r="AX183" s="12" t="s">
        <v>72</v>
      </c>
      <c r="AY183" s="208" t="s">
        <v>131</v>
      </c>
    </row>
    <row r="184" spans="2:65" s="12" customFormat="1" ht="11.25">
      <c r="B184" s="198"/>
      <c r="C184" s="199"/>
      <c r="D184" s="194" t="s">
        <v>146</v>
      </c>
      <c r="E184" s="200" t="s">
        <v>19</v>
      </c>
      <c r="F184" s="201" t="s">
        <v>1021</v>
      </c>
      <c r="G184" s="199"/>
      <c r="H184" s="202">
        <v>3</v>
      </c>
      <c r="I184" s="203"/>
      <c r="J184" s="199"/>
      <c r="K184" s="199"/>
      <c r="L184" s="204"/>
      <c r="M184" s="205"/>
      <c r="N184" s="206"/>
      <c r="O184" s="206"/>
      <c r="P184" s="206"/>
      <c r="Q184" s="206"/>
      <c r="R184" s="206"/>
      <c r="S184" s="206"/>
      <c r="T184" s="207"/>
      <c r="AT184" s="208" t="s">
        <v>146</v>
      </c>
      <c r="AU184" s="208" t="s">
        <v>81</v>
      </c>
      <c r="AV184" s="12" t="s">
        <v>81</v>
      </c>
      <c r="AW184" s="12" t="s">
        <v>33</v>
      </c>
      <c r="AX184" s="12" t="s">
        <v>72</v>
      </c>
      <c r="AY184" s="208" t="s">
        <v>131</v>
      </c>
    </row>
    <row r="185" spans="2:65" s="1" customFormat="1" ht="16.5" customHeight="1">
      <c r="B185" s="34"/>
      <c r="C185" s="182" t="s">
        <v>240</v>
      </c>
      <c r="D185" s="182" t="s">
        <v>133</v>
      </c>
      <c r="E185" s="183" t="s">
        <v>1022</v>
      </c>
      <c r="F185" s="184" t="s">
        <v>1023</v>
      </c>
      <c r="G185" s="185" t="s">
        <v>418</v>
      </c>
      <c r="H185" s="186">
        <v>84</v>
      </c>
      <c r="I185" s="187"/>
      <c r="J185" s="188">
        <f>ROUND(I185*H185,2)</f>
        <v>0</v>
      </c>
      <c r="K185" s="184" t="s">
        <v>137</v>
      </c>
      <c r="L185" s="38"/>
      <c r="M185" s="189" t="s">
        <v>19</v>
      </c>
      <c r="N185" s="190" t="s">
        <v>43</v>
      </c>
      <c r="O185" s="60"/>
      <c r="P185" s="191">
        <f>O185*H185</f>
        <v>0</v>
      </c>
      <c r="Q185" s="191">
        <v>0</v>
      </c>
      <c r="R185" s="191">
        <f>Q185*H185</f>
        <v>0</v>
      </c>
      <c r="S185" s="191">
        <v>0</v>
      </c>
      <c r="T185" s="192">
        <f>S185*H185</f>
        <v>0</v>
      </c>
      <c r="AR185" s="17" t="s">
        <v>138</v>
      </c>
      <c r="AT185" s="17" t="s">
        <v>133</v>
      </c>
      <c r="AU185" s="17" t="s">
        <v>81</v>
      </c>
      <c r="AY185" s="17" t="s">
        <v>131</v>
      </c>
      <c r="BE185" s="193">
        <f>IF(N185="základní",J185,0)</f>
        <v>0</v>
      </c>
      <c r="BF185" s="193">
        <f>IF(N185="snížená",J185,0)</f>
        <v>0</v>
      </c>
      <c r="BG185" s="193">
        <f>IF(N185="zákl. přenesená",J185,0)</f>
        <v>0</v>
      </c>
      <c r="BH185" s="193">
        <f>IF(N185="sníž. přenesená",J185,0)</f>
        <v>0</v>
      </c>
      <c r="BI185" s="193">
        <f>IF(N185="nulová",J185,0)</f>
        <v>0</v>
      </c>
      <c r="BJ185" s="17" t="s">
        <v>79</v>
      </c>
      <c r="BK185" s="193">
        <f>ROUND(I185*H185,2)</f>
        <v>0</v>
      </c>
      <c r="BL185" s="17" t="s">
        <v>138</v>
      </c>
      <c r="BM185" s="17" t="s">
        <v>1127</v>
      </c>
    </row>
    <row r="186" spans="2:65" s="1" customFormat="1" ht="19.5">
      <c r="B186" s="34"/>
      <c r="C186" s="35"/>
      <c r="D186" s="194" t="s">
        <v>140</v>
      </c>
      <c r="E186" s="35"/>
      <c r="F186" s="195" t="s">
        <v>1025</v>
      </c>
      <c r="G186" s="35"/>
      <c r="H186" s="35"/>
      <c r="I186" s="112"/>
      <c r="J186" s="35"/>
      <c r="K186" s="35"/>
      <c r="L186" s="38"/>
      <c r="M186" s="196"/>
      <c r="N186" s="60"/>
      <c r="O186" s="60"/>
      <c r="P186" s="60"/>
      <c r="Q186" s="60"/>
      <c r="R186" s="60"/>
      <c r="S186" s="60"/>
      <c r="T186" s="61"/>
      <c r="AT186" s="17" t="s">
        <v>140</v>
      </c>
      <c r="AU186" s="17" t="s">
        <v>81</v>
      </c>
    </row>
    <row r="187" spans="2:65" s="1" customFormat="1" ht="29.25">
      <c r="B187" s="34"/>
      <c r="C187" s="35"/>
      <c r="D187" s="194" t="s">
        <v>142</v>
      </c>
      <c r="E187" s="35"/>
      <c r="F187" s="197" t="s">
        <v>1019</v>
      </c>
      <c r="G187" s="35"/>
      <c r="H187" s="35"/>
      <c r="I187" s="112"/>
      <c r="J187" s="35"/>
      <c r="K187" s="35"/>
      <c r="L187" s="38"/>
      <c r="M187" s="196"/>
      <c r="N187" s="60"/>
      <c r="O187" s="60"/>
      <c r="P187" s="60"/>
      <c r="Q187" s="60"/>
      <c r="R187" s="60"/>
      <c r="S187" s="60"/>
      <c r="T187" s="61"/>
      <c r="AT187" s="17" t="s">
        <v>142</v>
      </c>
      <c r="AU187" s="17" t="s">
        <v>81</v>
      </c>
    </row>
    <row r="188" spans="2:65" s="12" customFormat="1" ht="11.25">
      <c r="B188" s="198"/>
      <c r="C188" s="199"/>
      <c r="D188" s="194" t="s">
        <v>146</v>
      </c>
      <c r="E188" s="200" t="s">
        <v>19</v>
      </c>
      <c r="F188" s="201" t="s">
        <v>1026</v>
      </c>
      <c r="G188" s="199"/>
      <c r="H188" s="202">
        <v>42</v>
      </c>
      <c r="I188" s="203"/>
      <c r="J188" s="199"/>
      <c r="K188" s="199"/>
      <c r="L188" s="204"/>
      <c r="M188" s="205"/>
      <c r="N188" s="206"/>
      <c r="O188" s="206"/>
      <c r="P188" s="206"/>
      <c r="Q188" s="206"/>
      <c r="R188" s="206"/>
      <c r="S188" s="206"/>
      <c r="T188" s="207"/>
      <c r="AT188" s="208" t="s">
        <v>146</v>
      </c>
      <c r="AU188" s="208" t="s">
        <v>81</v>
      </c>
      <c r="AV188" s="12" t="s">
        <v>81</v>
      </c>
      <c r="AW188" s="12" t="s">
        <v>33</v>
      </c>
      <c r="AX188" s="12" t="s">
        <v>72</v>
      </c>
      <c r="AY188" s="208" t="s">
        <v>131</v>
      </c>
    </row>
    <row r="189" spans="2:65" s="12" customFormat="1" ht="11.25">
      <c r="B189" s="198"/>
      <c r="C189" s="199"/>
      <c r="D189" s="194" t="s">
        <v>146</v>
      </c>
      <c r="E189" s="200" t="s">
        <v>19</v>
      </c>
      <c r="F189" s="201" t="s">
        <v>1027</v>
      </c>
      <c r="G189" s="199"/>
      <c r="H189" s="202">
        <v>42</v>
      </c>
      <c r="I189" s="203"/>
      <c r="J189" s="199"/>
      <c r="K189" s="199"/>
      <c r="L189" s="204"/>
      <c r="M189" s="205"/>
      <c r="N189" s="206"/>
      <c r="O189" s="206"/>
      <c r="P189" s="206"/>
      <c r="Q189" s="206"/>
      <c r="R189" s="206"/>
      <c r="S189" s="206"/>
      <c r="T189" s="207"/>
      <c r="AT189" s="208" t="s">
        <v>146</v>
      </c>
      <c r="AU189" s="208" t="s">
        <v>81</v>
      </c>
      <c r="AV189" s="12" t="s">
        <v>81</v>
      </c>
      <c r="AW189" s="12" t="s">
        <v>33</v>
      </c>
      <c r="AX189" s="12" t="s">
        <v>72</v>
      </c>
      <c r="AY189" s="208" t="s">
        <v>131</v>
      </c>
    </row>
    <row r="190" spans="2:65" s="1" customFormat="1" ht="16.5" customHeight="1">
      <c r="B190" s="34"/>
      <c r="C190" s="182" t="s">
        <v>393</v>
      </c>
      <c r="D190" s="182" t="s">
        <v>133</v>
      </c>
      <c r="E190" s="183" t="s">
        <v>1028</v>
      </c>
      <c r="F190" s="184" t="s">
        <v>1029</v>
      </c>
      <c r="G190" s="185" t="s">
        <v>418</v>
      </c>
      <c r="H190" s="186">
        <v>3</v>
      </c>
      <c r="I190" s="187"/>
      <c r="J190" s="188">
        <f>ROUND(I190*H190,2)</f>
        <v>0</v>
      </c>
      <c r="K190" s="184" t="s">
        <v>137</v>
      </c>
      <c r="L190" s="38"/>
      <c r="M190" s="189" t="s">
        <v>19</v>
      </c>
      <c r="N190" s="190" t="s">
        <v>43</v>
      </c>
      <c r="O190" s="60"/>
      <c r="P190" s="191">
        <f>O190*H190</f>
        <v>0</v>
      </c>
      <c r="Q190" s="191">
        <v>0</v>
      </c>
      <c r="R190" s="191">
        <f>Q190*H190</f>
        <v>0</v>
      </c>
      <c r="S190" s="191">
        <v>0</v>
      </c>
      <c r="T190" s="192">
        <f>S190*H190</f>
        <v>0</v>
      </c>
      <c r="AR190" s="17" t="s">
        <v>138</v>
      </c>
      <c r="AT190" s="17" t="s">
        <v>133</v>
      </c>
      <c r="AU190" s="17" t="s">
        <v>81</v>
      </c>
      <c r="AY190" s="17" t="s">
        <v>131</v>
      </c>
      <c r="BE190" s="193">
        <f>IF(N190="základní",J190,0)</f>
        <v>0</v>
      </c>
      <c r="BF190" s="193">
        <f>IF(N190="snížená",J190,0)</f>
        <v>0</v>
      </c>
      <c r="BG190" s="193">
        <f>IF(N190="zákl. přenesená",J190,0)</f>
        <v>0</v>
      </c>
      <c r="BH190" s="193">
        <f>IF(N190="sníž. přenesená",J190,0)</f>
        <v>0</v>
      </c>
      <c r="BI190" s="193">
        <f>IF(N190="nulová",J190,0)</f>
        <v>0</v>
      </c>
      <c r="BJ190" s="17" t="s">
        <v>79</v>
      </c>
      <c r="BK190" s="193">
        <f>ROUND(I190*H190,2)</f>
        <v>0</v>
      </c>
      <c r="BL190" s="17" t="s">
        <v>138</v>
      </c>
      <c r="BM190" s="17" t="s">
        <v>1128</v>
      </c>
    </row>
    <row r="191" spans="2:65" s="1" customFormat="1" ht="11.25">
      <c r="B191" s="34"/>
      <c r="C191" s="35"/>
      <c r="D191" s="194" t="s">
        <v>140</v>
      </c>
      <c r="E191" s="35"/>
      <c r="F191" s="195" t="s">
        <v>1031</v>
      </c>
      <c r="G191" s="35"/>
      <c r="H191" s="35"/>
      <c r="I191" s="112"/>
      <c r="J191" s="35"/>
      <c r="K191" s="35"/>
      <c r="L191" s="38"/>
      <c r="M191" s="196"/>
      <c r="N191" s="60"/>
      <c r="O191" s="60"/>
      <c r="P191" s="60"/>
      <c r="Q191" s="60"/>
      <c r="R191" s="60"/>
      <c r="S191" s="60"/>
      <c r="T191" s="61"/>
      <c r="AT191" s="17" t="s">
        <v>140</v>
      </c>
      <c r="AU191" s="17" t="s">
        <v>81</v>
      </c>
    </row>
    <row r="192" spans="2:65" s="12" customFormat="1" ht="11.25">
      <c r="B192" s="198"/>
      <c r="C192" s="199"/>
      <c r="D192" s="194" t="s">
        <v>146</v>
      </c>
      <c r="E192" s="200" t="s">
        <v>19</v>
      </c>
      <c r="F192" s="201" t="s">
        <v>1032</v>
      </c>
      <c r="G192" s="199"/>
      <c r="H192" s="202">
        <v>1</v>
      </c>
      <c r="I192" s="203"/>
      <c r="J192" s="199"/>
      <c r="K192" s="199"/>
      <c r="L192" s="204"/>
      <c r="M192" s="205"/>
      <c r="N192" s="206"/>
      <c r="O192" s="206"/>
      <c r="P192" s="206"/>
      <c r="Q192" s="206"/>
      <c r="R192" s="206"/>
      <c r="S192" s="206"/>
      <c r="T192" s="207"/>
      <c r="AT192" s="208" t="s">
        <v>146</v>
      </c>
      <c r="AU192" s="208" t="s">
        <v>81</v>
      </c>
      <c r="AV192" s="12" t="s">
        <v>81</v>
      </c>
      <c r="AW192" s="12" t="s">
        <v>33</v>
      </c>
      <c r="AX192" s="12" t="s">
        <v>72</v>
      </c>
      <c r="AY192" s="208" t="s">
        <v>131</v>
      </c>
    </row>
    <row r="193" spans="2:65" s="12" customFormat="1" ht="11.25">
      <c r="B193" s="198"/>
      <c r="C193" s="199"/>
      <c r="D193" s="194" t="s">
        <v>146</v>
      </c>
      <c r="E193" s="200" t="s">
        <v>19</v>
      </c>
      <c r="F193" s="201" t="s">
        <v>1033</v>
      </c>
      <c r="G193" s="199"/>
      <c r="H193" s="202">
        <v>1</v>
      </c>
      <c r="I193" s="203"/>
      <c r="J193" s="199"/>
      <c r="K193" s="199"/>
      <c r="L193" s="204"/>
      <c r="M193" s="205"/>
      <c r="N193" s="206"/>
      <c r="O193" s="206"/>
      <c r="P193" s="206"/>
      <c r="Q193" s="206"/>
      <c r="R193" s="206"/>
      <c r="S193" s="206"/>
      <c r="T193" s="207"/>
      <c r="AT193" s="208" t="s">
        <v>146</v>
      </c>
      <c r="AU193" s="208" t="s">
        <v>81</v>
      </c>
      <c r="AV193" s="12" t="s">
        <v>81</v>
      </c>
      <c r="AW193" s="12" t="s">
        <v>33</v>
      </c>
      <c r="AX193" s="12" t="s">
        <v>72</v>
      </c>
      <c r="AY193" s="208" t="s">
        <v>131</v>
      </c>
    </row>
    <row r="194" spans="2:65" s="12" customFormat="1" ht="11.25">
      <c r="B194" s="198"/>
      <c r="C194" s="199"/>
      <c r="D194" s="194" t="s">
        <v>146</v>
      </c>
      <c r="E194" s="200" t="s">
        <v>19</v>
      </c>
      <c r="F194" s="201" t="s">
        <v>1129</v>
      </c>
      <c r="G194" s="199"/>
      <c r="H194" s="202">
        <v>1</v>
      </c>
      <c r="I194" s="203"/>
      <c r="J194" s="199"/>
      <c r="K194" s="199"/>
      <c r="L194" s="204"/>
      <c r="M194" s="205"/>
      <c r="N194" s="206"/>
      <c r="O194" s="206"/>
      <c r="P194" s="206"/>
      <c r="Q194" s="206"/>
      <c r="R194" s="206"/>
      <c r="S194" s="206"/>
      <c r="T194" s="207"/>
      <c r="AT194" s="208" t="s">
        <v>146</v>
      </c>
      <c r="AU194" s="208" t="s">
        <v>81</v>
      </c>
      <c r="AV194" s="12" t="s">
        <v>81</v>
      </c>
      <c r="AW194" s="12" t="s">
        <v>33</v>
      </c>
      <c r="AX194" s="12" t="s">
        <v>72</v>
      </c>
      <c r="AY194" s="208" t="s">
        <v>131</v>
      </c>
    </row>
    <row r="195" spans="2:65" s="1" customFormat="1" ht="16.5" customHeight="1">
      <c r="B195" s="34"/>
      <c r="C195" s="182" t="s">
        <v>400</v>
      </c>
      <c r="D195" s="182" t="s">
        <v>133</v>
      </c>
      <c r="E195" s="183" t="s">
        <v>1034</v>
      </c>
      <c r="F195" s="184" t="s">
        <v>1035</v>
      </c>
      <c r="G195" s="185" t="s">
        <v>418</v>
      </c>
      <c r="H195" s="186">
        <v>42</v>
      </c>
      <c r="I195" s="187"/>
      <c r="J195" s="188">
        <f>ROUND(I195*H195,2)</f>
        <v>0</v>
      </c>
      <c r="K195" s="184" t="s">
        <v>137</v>
      </c>
      <c r="L195" s="38"/>
      <c r="M195" s="189" t="s">
        <v>19</v>
      </c>
      <c r="N195" s="190" t="s">
        <v>43</v>
      </c>
      <c r="O195" s="60"/>
      <c r="P195" s="191">
        <f>O195*H195</f>
        <v>0</v>
      </c>
      <c r="Q195" s="191">
        <v>0</v>
      </c>
      <c r="R195" s="191">
        <f>Q195*H195</f>
        <v>0</v>
      </c>
      <c r="S195" s="191">
        <v>0</v>
      </c>
      <c r="T195" s="192">
        <f>S195*H195</f>
        <v>0</v>
      </c>
      <c r="AR195" s="17" t="s">
        <v>138</v>
      </c>
      <c r="AT195" s="17" t="s">
        <v>133</v>
      </c>
      <c r="AU195" s="17" t="s">
        <v>81</v>
      </c>
      <c r="AY195" s="17" t="s">
        <v>131</v>
      </c>
      <c r="BE195" s="193">
        <f>IF(N195="základní",J195,0)</f>
        <v>0</v>
      </c>
      <c r="BF195" s="193">
        <f>IF(N195="snížená",J195,0)</f>
        <v>0</v>
      </c>
      <c r="BG195" s="193">
        <f>IF(N195="zákl. přenesená",J195,0)</f>
        <v>0</v>
      </c>
      <c r="BH195" s="193">
        <f>IF(N195="sníž. přenesená",J195,0)</f>
        <v>0</v>
      </c>
      <c r="BI195" s="193">
        <f>IF(N195="nulová",J195,0)</f>
        <v>0</v>
      </c>
      <c r="BJ195" s="17" t="s">
        <v>79</v>
      </c>
      <c r="BK195" s="193">
        <f>ROUND(I195*H195,2)</f>
        <v>0</v>
      </c>
      <c r="BL195" s="17" t="s">
        <v>138</v>
      </c>
      <c r="BM195" s="17" t="s">
        <v>1130</v>
      </c>
    </row>
    <row r="196" spans="2:65" s="1" customFormat="1" ht="19.5">
      <c r="B196" s="34"/>
      <c r="C196" s="35"/>
      <c r="D196" s="194" t="s">
        <v>140</v>
      </c>
      <c r="E196" s="35"/>
      <c r="F196" s="195" t="s">
        <v>1037</v>
      </c>
      <c r="G196" s="35"/>
      <c r="H196" s="35"/>
      <c r="I196" s="112"/>
      <c r="J196" s="35"/>
      <c r="K196" s="35"/>
      <c r="L196" s="38"/>
      <c r="M196" s="196"/>
      <c r="N196" s="60"/>
      <c r="O196" s="60"/>
      <c r="P196" s="60"/>
      <c r="Q196" s="60"/>
      <c r="R196" s="60"/>
      <c r="S196" s="60"/>
      <c r="T196" s="61"/>
      <c r="AT196" s="17" t="s">
        <v>140</v>
      </c>
      <c r="AU196" s="17" t="s">
        <v>81</v>
      </c>
    </row>
    <row r="197" spans="2:65" s="12" customFormat="1" ht="11.25">
      <c r="B197" s="198"/>
      <c r="C197" s="199"/>
      <c r="D197" s="194" t="s">
        <v>146</v>
      </c>
      <c r="E197" s="200" t="s">
        <v>19</v>
      </c>
      <c r="F197" s="201" t="s">
        <v>1038</v>
      </c>
      <c r="G197" s="199"/>
      <c r="H197" s="202">
        <v>14</v>
      </c>
      <c r="I197" s="203"/>
      <c r="J197" s="199"/>
      <c r="K197" s="199"/>
      <c r="L197" s="204"/>
      <c r="M197" s="205"/>
      <c r="N197" s="206"/>
      <c r="O197" s="206"/>
      <c r="P197" s="206"/>
      <c r="Q197" s="206"/>
      <c r="R197" s="206"/>
      <c r="S197" s="206"/>
      <c r="T197" s="207"/>
      <c r="AT197" s="208" t="s">
        <v>146</v>
      </c>
      <c r="AU197" s="208" t="s">
        <v>81</v>
      </c>
      <c r="AV197" s="12" t="s">
        <v>81</v>
      </c>
      <c r="AW197" s="12" t="s">
        <v>33</v>
      </c>
      <c r="AX197" s="12" t="s">
        <v>72</v>
      </c>
      <c r="AY197" s="208" t="s">
        <v>131</v>
      </c>
    </row>
    <row r="198" spans="2:65" s="12" customFormat="1" ht="11.25">
      <c r="B198" s="198"/>
      <c r="C198" s="199"/>
      <c r="D198" s="194" t="s">
        <v>146</v>
      </c>
      <c r="E198" s="200" t="s">
        <v>19</v>
      </c>
      <c r="F198" s="201" t="s">
        <v>1039</v>
      </c>
      <c r="G198" s="199"/>
      <c r="H198" s="202">
        <v>14</v>
      </c>
      <c r="I198" s="203"/>
      <c r="J198" s="199"/>
      <c r="K198" s="199"/>
      <c r="L198" s="204"/>
      <c r="M198" s="205"/>
      <c r="N198" s="206"/>
      <c r="O198" s="206"/>
      <c r="P198" s="206"/>
      <c r="Q198" s="206"/>
      <c r="R198" s="206"/>
      <c r="S198" s="206"/>
      <c r="T198" s="207"/>
      <c r="AT198" s="208" t="s">
        <v>146</v>
      </c>
      <c r="AU198" s="208" t="s">
        <v>81</v>
      </c>
      <c r="AV198" s="12" t="s">
        <v>81</v>
      </c>
      <c r="AW198" s="12" t="s">
        <v>33</v>
      </c>
      <c r="AX198" s="12" t="s">
        <v>72</v>
      </c>
      <c r="AY198" s="208" t="s">
        <v>131</v>
      </c>
    </row>
    <row r="199" spans="2:65" s="12" customFormat="1" ht="11.25">
      <c r="B199" s="198"/>
      <c r="C199" s="199"/>
      <c r="D199" s="194" t="s">
        <v>146</v>
      </c>
      <c r="E199" s="200" t="s">
        <v>19</v>
      </c>
      <c r="F199" s="201" t="s">
        <v>1131</v>
      </c>
      <c r="G199" s="199"/>
      <c r="H199" s="202">
        <v>14</v>
      </c>
      <c r="I199" s="203"/>
      <c r="J199" s="199"/>
      <c r="K199" s="199"/>
      <c r="L199" s="204"/>
      <c r="M199" s="205"/>
      <c r="N199" s="206"/>
      <c r="O199" s="206"/>
      <c r="P199" s="206"/>
      <c r="Q199" s="206"/>
      <c r="R199" s="206"/>
      <c r="S199" s="206"/>
      <c r="T199" s="207"/>
      <c r="AT199" s="208" t="s">
        <v>146</v>
      </c>
      <c r="AU199" s="208" t="s">
        <v>81</v>
      </c>
      <c r="AV199" s="12" t="s">
        <v>81</v>
      </c>
      <c r="AW199" s="12" t="s">
        <v>33</v>
      </c>
      <c r="AX199" s="12" t="s">
        <v>72</v>
      </c>
      <c r="AY199" s="208" t="s">
        <v>131</v>
      </c>
    </row>
    <row r="200" spans="2:65" s="1" customFormat="1" ht="16.5" customHeight="1">
      <c r="B200" s="34"/>
      <c r="C200" s="182" t="s">
        <v>405</v>
      </c>
      <c r="D200" s="182" t="s">
        <v>133</v>
      </c>
      <c r="E200" s="183" t="s">
        <v>1040</v>
      </c>
      <c r="F200" s="184" t="s">
        <v>1041</v>
      </c>
      <c r="G200" s="185" t="s">
        <v>418</v>
      </c>
      <c r="H200" s="186">
        <v>4</v>
      </c>
      <c r="I200" s="187"/>
      <c r="J200" s="188">
        <f>ROUND(I200*H200,2)</f>
        <v>0</v>
      </c>
      <c r="K200" s="184" t="s">
        <v>137</v>
      </c>
      <c r="L200" s="38"/>
      <c r="M200" s="189" t="s">
        <v>19</v>
      </c>
      <c r="N200" s="190" t="s">
        <v>43</v>
      </c>
      <c r="O200" s="60"/>
      <c r="P200" s="191">
        <f>O200*H200</f>
        <v>0</v>
      </c>
      <c r="Q200" s="191">
        <v>0</v>
      </c>
      <c r="R200" s="191">
        <f>Q200*H200</f>
        <v>0</v>
      </c>
      <c r="S200" s="191">
        <v>0</v>
      </c>
      <c r="T200" s="192">
        <f>S200*H200</f>
        <v>0</v>
      </c>
      <c r="AR200" s="17" t="s">
        <v>138</v>
      </c>
      <c r="AT200" s="17" t="s">
        <v>133</v>
      </c>
      <c r="AU200" s="17" t="s">
        <v>81</v>
      </c>
      <c r="AY200" s="17" t="s">
        <v>131</v>
      </c>
      <c r="BE200" s="193">
        <f>IF(N200="základní",J200,0)</f>
        <v>0</v>
      </c>
      <c r="BF200" s="193">
        <f>IF(N200="snížená",J200,0)</f>
        <v>0</v>
      </c>
      <c r="BG200" s="193">
        <f>IF(N200="zákl. přenesená",J200,0)</f>
        <v>0</v>
      </c>
      <c r="BH200" s="193">
        <f>IF(N200="sníž. přenesená",J200,0)</f>
        <v>0</v>
      </c>
      <c r="BI200" s="193">
        <f>IF(N200="nulová",J200,0)</f>
        <v>0</v>
      </c>
      <c r="BJ200" s="17" t="s">
        <v>79</v>
      </c>
      <c r="BK200" s="193">
        <f>ROUND(I200*H200,2)</f>
        <v>0</v>
      </c>
      <c r="BL200" s="17" t="s">
        <v>138</v>
      </c>
      <c r="BM200" s="17" t="s">
        <v>1132</v>
      </c>
    </row>
    <row r="201" spans="2:65" s="1" customFormat="1" ht="11.25">
      <c r="B201" s="34"/>
      <c r="C201" s="35"/>
      <c r="D201" s="194" t="s">
        <v>140</v>
      </c>
      <c r="E201" s="35"/>
      <c r="F201" s="195" t="s">
        <v>1043</v>
      </c>
      <c r="G201" s="35"/>
      <c r="H201" s="35"/>
      <c r="I201" s="112"/>
      <c r="J201" s="35"/>
      <c r="K201" s="35"/>
      <c r="L201" s="38"/>
      <c r="M201" s="196"/>
      <c r="N201" s="60"/>
      <c r="O201" s="60"/>
      <c r="P201" s="60"/>
      <c r="Q201" s="60"/>
      <c r="R201" s="60"/>
      <c r="S201" s="60"/>
      <c r="T201" s="61"/>
      <c r="AT201" s="17" t="s">
        <v>140</v>
      </c>
      <c r="AU201" s="17" t="s">
        <v>81</v>
      </c>
    </row>
    <row r="202" spans="2:65" s="12" customFormat="1" ht="11.25">
      <c r="B202" s="198"/>
      <c r="C202" s="199"/>
      <c r="D202" s="194" t="s">
        <v>146</v>
      </c>
      <c r="E202" s="200" t="s">
        <v>19</v>
      </c>
      <c r="F202" s="201" t="s">
        <v>1044</v>
      </c>
      <c r="G202" s="199"/>
      <c r="H202" s="202">
        <v>2</v>
      </c>
      <c r="I202" s="203"/>
      <c r="J202" s="199"/>
      <c r="K202" s="199"/>
      <c r="L202" s="204"/>
      <c r="M202" s="205"/>
      <c r="N202" s="206"/>
      <c r="O202" s="206"/>
      <c r="P202" s="206"/>
      <c r="Q202" s="206"/>
      <c r="R202" s="206"/>
      <c r="S202" s="206"/>
      <c r="T202" s="207"/>
      <c r="AT202" s="208" t="s">
        <v>146</v>
      </c>
      <c r="AU202" s="208" t="s">
        <v>81</v>
      </c>
      <c r="AV202" s="12" t="s">
        <v>81</v>
      </c>
      <c r="AW202" s="12" t="s">
        <v>33</v>
      </c>
      <c r="AX202" s="12" t="s">
        <v>72</v>
      </c>
      <c r="AY202" s="208" t="s">
        <v>131</v>
      </c>
    </row>
    <row r="203" spans="2:65" s="12" customFormat="1" ht="11.25">
      <c r="B203" s="198"/>
      <c r="C203" s="199"/>
      <c r="D203" s="194" t="s">
        <v>146</v>
      </c>
      <c r="E203" s="200" t="s">
        <v>19</v>
      </c>
      <c r="F203" s="201" t="s">
        <v>1045</v>
      </c>
      <c r="G203" s="199"/>
      <c r="H203" s="202">
        <v>2</v>
      </c>
      <c r="I203" s="203"/>
      <c r="J203" s="199"/>
      <c r="K203" s="199"/>
      <c r="L203" s="204"/>
      <c r="M203" s="205"/>
      <c r="N203" s="206"/>
      <c r="O203" s="206"/>
      <c r="P203" s="206"/>
      <c r="Q203" s="206"/>
      <c r="R203" s="206"/>
      <c r="S203" s="206"/>
      <c r="T203" s="207"/>
      <c r="AT203" s="208" t="s">
        <v>146</v>
      </c>
      <c r="AU203" s="208" t="s">
        <v>81</v>
      </c>
      <c r="AV203" s="12" t="s">
        <v>81</v>
      </c>
      <c r="AW203" s="12" t="s">
        <v>33</v>
      </c>
      <c r="AX203" s="12" t="s">
        <v>72</v>
      </c>
      <c r="AY203" s="208" t="s">
        <v>131</v>
      </c>
    </row>
    <row r="204" spans="2:65" s="1" customFormat="1" ht="16.5" customHeight="1">
      <c r="B204" s="34"/>
      <c r="C204" s="182" t="s">
        <v>918</v>
      </c>
      <c r="D204" s="182" t="s">
        <v>133</v>
      </c>
      <c r="E204" s="183" t="s">
        <v>1046</v>
      </c>
      <c r="F204" s="184" t="s">
        <v>1047</v>
      </c>
      <c r="G204" s="185" t="s">
        <v>418</v>
      </c>
      <c r="H204" s="186">
        <v>4</v>
      </c>
      <c r="I204" s="187"/>
      <c r="J204" s="188">
        <f>ROUND(I204*H204,2)</f>
        <v>0</v>
      </c>
      <c r="K204" s="184" t="s">
        <v>137</v>
      </c>
      <c r="L204" s="38"/>
      <c r="M204" s="189" t="s">
        <v>19</v>
      </c>
      <c r="N204" s="190" t="s">
        <v>43</v>
      </c>
      <c r="O204" s="60"/>
      <c r="P204" s="191">
        <f>O204*H204</f>
        <v>0</v>
      </c>
      <c r="Q204" s="191">
        <v>0</v>
      </c>
      <c r="R204" s="191">
        <f>Q204*H204</f>
        <v>0</v>
      </c>
      <c r="S204" s="191">
        <v>0</v>
      </c>
      <c r="T204" s="192">
        <f>S204*H204</f>
        <v>0</v>
      </c>
      <c r="AR204" s="17" t="s">
        <v>138</v>
      </c>
      <c r="AT204" s="17" t="s">
        <v>133</v>
      </c>
      <c r="AU204" s="17" t="s">
        <v>81</v>
      </c>
      <c r="AY204" s="17" t="s">
        <v>131</v>
      </c>
      <c r="BE204" s="193">
        <f>IF(N204="základní",J204,0)</f>
        <v>0</v>
      </c>
      <c r="BF204" s="193">
        <f>IF(N204="snížená",J204,0)</f>
        <v>0</v>
      </c>
      <c r="BG204" s="193">
        <f>IF(N204="zákl. přenesená",J204,0)</f>
        <v>0</v>
      </c>
      <c r="BH204" s="193">
        <f>IF(N204="sníž. přenesená",J204,0)</f>
        <v>0</v>
      </c>
      <c r="BI204" s="193">
        <f>IF(N204="nulová",J204,0)</f>
        <v>0</v>
      </c>
      <c r="BJ204" s="17" t="s">
        <v>79</v>
      </c>
      <c r="BK204" s="193">
        <f>ROUND(I204*H204,2)</f>
        <v>0</v>
      </c>
      <c r="BL204" s="17" t="s">
        <v>138</v>
      </c>
      <c r="BM204" s="17" t="s">
        <v>1133</v>
      </c>
    </row>
    <row r="205" spans="2:65" s="1" customFormat="1" ht="11.25">
      <c r="B205" s="34"/>
      <c r="C205" s="35"/>
      <c r="D205" s="194" t="s">
        <v>140</v>
      </c>
      <c r="E205" s="35"/>
      <c r="F205" s="195" t="s">
        <v>1049</v>
      </c>
      <c r="G205" s="35"/>
      <c r="H205" s="35"/>
      <c r="I205" s="112"/>
      <c r="J205" s="35"/>
      <c r="K205" s="35"/>
      <c r="L205" s="38"/>
      <c r="M205" s="196"/>
      <c r="N205" s="60"/>
      <c r="O205" s="60"/>
      <c r="P205" s="60"/>
      <c r="Q205" s="60"/>
      <c r="R205" s="60"/>
      <c r="S205" s="60"/>
      <c r="T205" s="61"/>
      <c r="AT205" s="17" t="s">
        <v>140</v>
      </c>
      <c r="AU205" s="17" t="s">
        <v>81</v>
      </c>
    </row>
    <row r="206" spans="2:65" s="12" customFormat="1" ht="11.25">
      <c r="B206" s="198"/>
      <c r="C206" s="199"/>
      <c r="D206" s="194" t="s">
        <v>146</v>
      </c>
      <c r="E206" s="200" t="s">
        <v>19</v>
      </c>
      <c r="F206" s="201" t="s">
        <v>1044</v>
      </c>
      <c r="G206" s="199"/>
      <c r="H206" s="202">
        <v>2</v>
      </c>
      <c r="I206" s="203"/>
      <c r="J206" s="199"/>
      <c r="K206" s="199"/>
      <c r="L206" s="204"/>
      <c r="M206" s="205"/>
      <c r="N206" s="206"/>
      <c r="O206" s="206"/>
      <c r="P206" s="206"/>
      <c r="Q206" s="206"/>
      <c r="R206" s="206"/>
      <c r="S206" s="206"/>
      <c r="T206" s="207"/>
      <c r="AT206" s="208" t="s">
        <v>146</v>
      </c>
      <c r="AU206" s="208" t="s">
        <v>81</v>
      </c>
      <c r="AV206" s="12" t="s">
        <v>81</v>
      </c>
      <c r="AW206" s="12" t="s">
        <v>33</v>
      </c>
      <c r="AX206" s="12" t="s">
        <v>72</v>
      </c>
      <c r="AY206" s="208" t="s">
        <v>131</v>
      </c>
    </row>
    <row r="207" spans="2:65" s="12" customFormat="1" ht="11.25">
      <c r="B207" s="198"/>
      <c r="C207" s="199"/>
      <c r="D207" s="194" t="s">
        <v>146</v>
      </c>
      <c r="E207" s="200" t="s">
        <v>19</v>
      </c>
      <c r="F207" s="201" t="s">
        <v>1045</v>
      </c>
      <c r="G207" s="199"/>
      <c r="H207" s="202">
        <v>2</v>
      </c>
      <c r="I207" s="203"/>
      <c r="J207" s="199"/>
      <c r="K207" s="199"/>
      <c r="L207" s="204"/>
      <c r="M207" s="205"/>
      <c r="N207" s="206"/>
      <c r="O207" s="206"/>
      <c r="P207" s="206"/>
      <c r="Q207" s="206"/>
      <c r="R207" s="206"/>
      <c r="S207" s="206"/>
      <c r="T207" s="207"/>
      <c r="AT207" s="208" t="s">
        <v>146</v>
      </c>
      <c r="AU207" s="208" t="s">
        <v>81</v>
      </c>
      <c r="AV207" s="12" t="s">
        <v>81</v>
      </c>
      <c r="AW207" s="12" t="s">
        <v>33</v>
      </c>
      <c r="AX207" s="12" t="s">
        <v>72</v>
      </c>
      <c r="AY207" s="208" t="s">
        <v>131</v>
      </c>
    </row>
    <row r="208" spans="2:65" s="1" customFormat="1" ht="16.5" customHeight="1">
      <c r="B208" s="34"/>
      <c r="C208" s="182" t="s">
        <v>782</v>
      </c>
      <c r="D208" s="182" t="s">
        <v>133</v>
      </c>
      <c r="E208" s="183" t="s">
        <v>1050</v>
      </c>
      <c r="F208" s="184" t="s">
        <v>1051</v>
      </c>
      <c r="G208" s="185" t="s">
        <v>418</v>
      </c>
      <c r="H208" s="186">
        <v>56</v>
      </c>
      <c r="I208" s="187"/>
      <c r="J208" s="188">
        <f>ROUND(I208*H208,2)</f>
        <v>0</v>
      </c>
      <c r="K208" s="184" t="s">
        <v>137</v>
      </c>
      <c r="L208" s="38"/>
      <c r="M208" s="189" t="s">
        <v>19</v>
      </c>
      <c r="N208" s="190" t="s">
        <v>43</v>
      </c>
      <c r="O208" s="60"/>
      <c r="P208" s="191">
        <f>O208*H208</f>
        <v>0</v>
      </c>
      <c r="Q208" s="191">
        <v>0</v>
      </c>
      <c r="R208" s="191">
        <f>Q208*H208</f>
        <v>0</v>
      </c>
      <c r="S208" s="191">
        <v>0</v>
      </c>
      <c r="T208" s="192">
        <f>S208*H208</f>
        <v>0</v>
      </c>
      <c r="AR208" s="17" t="s">
        <v>138</v>
      </c>
      <c r="AT208" s="17" t="s">
        <v>133</v>
      </c>
      <c r="AU208" s="17" t="s">
        <v>81</v>
      </c>
      <c r="AY208" s="17" t="s">
        <v>131</v>
      </c>
      <c r="BE208" s="193">
        <f>IF(N208="základní",J208,0)</f>
        <v>0</v>
      </c>
      <c r="BF208" s="193">
        <f>IF(N208="snížená",J208,0)</f>
        <v>0</v>
      </c>
      <c r="BG208" s="193">
        <f>IF(N208="zákl. přenesená",J208,0)</f>
        <v>0</v>
      </c>
      <c r="BH208" s="193">
        <f>IF(N208="sníž. přenesená",J208,0)</f>
        <v>0</v>
      </c>
      <c r="BI208" s="193">
        <f>IF(N208="nulová",J208,0)</f>
        <v>0</v>
      </c>
      <c r="BJ208" s="17" t="s">
        <v>79</v>
      </c>
      <c r="BK208" s="193">
        <f>ROUND(I208*H208,2)</f>
        <v>0</v>
      </c>
      <c r="BL208" s="17" t="s">
        <v>138</v>
      </c>
      <c r="BM208" s="17" t="s">
        <v>1134</v>
      </c>
    </row>
    <row r="209" spans="2:65" s="1" customFormat="1" ht="19.5">
      <c r="B209" s="34"/>
      <c r="C209" s="35"/>
      <c r="D209" s="194" t="s">
        <v>140</v>
      </c>
      <c r="E209" s="35"/>
      <c r="F209" s="195" t="s">
        <v>1053</v>
      </c>
      <c r="G209" s="35"/>
      <c r="H209" s="35"/>
      <c r="I209" s="112"/>
      <c r="J209" s="35"/>
      <c r="K209" s="35"/>
      <c r="L209" s="38"/>
      <c r="M209" s="196"/>
      <c r="N209" s="60"/>
      <c r="O209" s="60"/>
      <c r="P209" s="60"/>
      <c r="Q209" s="60"/>
      <c r="R209" s="60"/>
      <c r="S209" s="60"/>
      <c r="T209" s="61"/>
      <c r="AT209" s="17" t="s">
        <v>140</v>
      </c>
      <c r="AU209" s="17" t="s">
        <v>81</v>
      </c>
    </row>
    <row r="210" spans="2:65" s="12" customFormat="1" ht="11.25">
      <c r="B210" s="198"/>
      <c r="C210" s="199"/>
      <c r="D210" s="194" t="s">
        <v>146</v>
      </c>
      <c r="E210" s="200" t="s">
        <v>19</v>
      </c>
      <c r="F210" s="201" t="s">
        <v>1054</v>
      </c>
      <c r="G210" s="199"/>
      <c r="H210" s="202">
        <v>28</v>
      </c>
      <c r="I210" s="203"/>
      <c r="J210" s="199"/>
      <c r="K210" s="199"/>
      <c r="L210" s="204"/>
      <c r="M210" s="205"/>
      <c r="N210" s="206"/>
      <c r="O210" s="206"/>
      <c r="P210" s="206"/>
      <c r="Q210" s="206"/>
      <c r="R210" s="206"/>
      <c r="S210" s="206"/>
      <c r="T210" s="207"/>
      <c r="AT210" s="208" t="s">
        <v>146</v>
      </c>
      <c r="AU210" s="208" t="s">
        <v>81</v>
      </c>
      <c r="AV210" s="12" t="s">
        <v>81</v>
      </c>
      <c r="AW210" s="12" t="s">
        <v>33</v>
      </c>
      <c r="AX210" s="12" t="s">
        <v>72</v>
      </c>
      <c r="AY210" s="208" t="s">
        <v>131</v>
      </c>
    </row>
    <row r="211" spans="2:65" s="12" customFormat="1" ht="11.25">
      <c r="B211" s="198"/>
      <c r="C211" s="199"/>
      <c r="D211" s="194" t="s">
        <v>146</v>
      </c>
      <c r="E211" s="200" t="s">
        <v>19</v>
      </c>
      <c r="F211" s="201" t="s">
        <v>1055</v>
      </c>
      <c r="G211" s="199"/>
      <c r="H211" s="202">
        <v>28</v>
      </c>
      <c r="I211" s="203"/>
      <c r="J211" s="199"/>
      <c r="K211" s="199"/>
      <c r="L211" s="204"/>
      <c r="M211" s="205"/>
      <c r="N211" s="206"/>
      <c r="O211" s="206"/>
      <c r="P211" s="206"/>
      <c r="Q211" s="206"/>
      <c r="R211" s="206"/>
      <c r="S211" s="206"/>
      <c r="T211" s="207"/>
      <c r="AT211" s="208" t="s">
        <v>146</v>
      </c>
      <c r="AU211" s="208" t="s">
        <v>81</v>
      </c>
      <c r="AV211" s="12" t="s">
        <v>81</v>
      </c>
      <c r="AW211" s="12" t="s">
        <v>33</v>
      </c>
      <c r="AX211" s="12" t="s">
        <v>72</v>
      </c>
      <c r="AY211" s="208" t="s">
        <v>131</v>
      </c>
    </row>
    <row r="212" spans="2:65" s="1" customFormat="1" ht="16.5" customHeight="1">
      <c r="B212" s="34"/>
      <c r="C212" s="182" t="s">
        <v>928</v>
      </c>
      <c r="D212" s="182" t="s">
        <v>133</v>
      </c>
      <c r="E212" s="183" t="s">
        <v>1056</v>
      </c>
      <c r="F212" s="184" t="s">
        <v>1057</v>
      </c>
      <c r="G212" s="185" t="s">
        <v>418</v>
      </c>
      <c r="H212" s="186">
        <v>56</v>
      </c>
      <c r="I212" s="187"/>
      <c r="J212" s="188">
        <f>ROUND(I212*H212,2)</f>
        <v>0</v>
      </c>
      <c r="K212" s="184" t="s">
        <v>137</v>
      </c>
      <c r="L212" s="38"/>
      <c r="M212" s="189" t="s">
        <v>19</v>
      </c>
      <c r="N212" s="190" t="s">
        <v>43</v>
      </c>
      <c r="O212" s="60"/>
      <c r="P212" s="191">
        <f>O212*H212</f>
        <v>0</v>
      </c>
      <c r="Q212" s="191">
        <v>0</v>
      </c>
      <c r="R212" s="191">
        <f>Q212*H212</f>
        <v>0</v>
      </c>
      <c r="S212" s="191">
        <v>0</v>
      </c>
      <c r="T212" s="192">
        <f>S212*H212</f>
        <v>0</v>
      </c>
      <c r="AR212" s="17" t="s">
        <v>138</v>
      </c>
      <c r="AT212" s="17" t="s">
        <v>133</v>
      </c>
      <c r="AU212" s="17" t="s">
        <v>81</v>
      </c>
      <c r="AY212" s="17" t="s">
        <v>131</v>
      </c>
      <c r="BE212" s="193">
        <f>IF(N212="základní",J212,0)</f>
        <v>0</v>
      </c>
      <c r="BF212" s="193">
        <f>IF(N212="snížená",J212,0)</f>
        <v>0</v>
      </c>
      <c r="BG212" s="193">
        <f>IF(N212="zákl. přenesená",J212,0)</f>
        <v>0</v>
      </c>
      <c r="BH212" s="193">
        <f>IF(N212="sníž. přenesená",J212,0)</f>
        <v>0</v>
      </c>
      <c r="BI212" s="193">
        <f>IF(N212="nulová",J212,0)</f>
        <v>0</v>
      </c>
      <c r="BJ212" s="17" t="s">
        <v>79</v>
      </c>
      <c r="BK212" s="193">
        <f>ROUND(I212*H212,2)</f>
        <v>0</v>
      </c>
      <c r="BL212" s="17" t="s">
        <v>138</v>
      </c>
      <c r="BM212" s="17" t="s">
        <v>1135</v>
      </c>
    </row>
    <row r="213" spans="2:65" s="1" customFormat="1" ht="19.5">
      <c r="B213" s="34"/>
      <c r="C213" s="35"/>
      <c r="D213" s="194" t="s">
        <v>140</v>
      </c>
      <c r="E213" s="35"/>
      <c r="F213" s="195" t="s">
        <v>1059</v>
      </c>
      <c r="G213" s="35"/>
      <c r="H213" s="35"/>
      <c r="I213" s="112"/>
      <c r="J213" s="35"/>
      <c r="K213" s="35"/>
      <c r="L213" s="38"/>
      <c r="M213" s="196"/>
      <c r="N213" s="60"/>
      <c r="O213" s="60"/>
      <c r="P213" s="60"/>
      <c r="Q213" s="60"/>
      <c r="R213" s="60"/>
      <c r="S213" s="60"/>
      <c r="T213" s="61"/>
      <c r="AT213" s="17" t="s">
        <v>140</v>
      </c>
      <c r="AU213" s="17" t="s">
        <v>81</v>
      </c>
    </row>
    <row r="214" spans="2:65" s="12" customFormat="1" ht="11.25">
      <c r="B214" s="198"/>
      <c r="C214" s="199"/>
      <c r="D214" s="194" t="s">
        <v>146</v>
      </c>
      <c r="E214" s="200" t="s">
        <v>19</v>
      </c>
      <c r="F214" s="201" t="s">
        <v>1054</v>
      </c>
      <c r="G214" s="199"/>
      <c r="H214" s="202">
        <v>28</v>
      </c>
      <c r="I214" s="203"/>
      <c r="J214" s="199"/>
      <c r="K214" s="199"/>
      <c r="L214" s="204"/>
      <c r="M214" s="205"/>
      <c r="N214" s="206"/>
      <c r="O214" s="206"/>
      <c r="P214" s="206"/>
      <c r="Q214" s="206"/>
      <c r="R214" s="206"/>
      <c r="S214" s="206"/>
      <c r="T214" s="207"/>
      <c r="AT214" s="208" t="s">
        <v>146</v>
      </c>
      <c r="AU214" s="208" t="s">
        <v>81</v>
      </c>
      <c r="AV214" s="12" t="s">
        <v>81</v>
      </c>
      <c r="AW214" s="12" t="s">
        <v>33</v>
      </c>
      <c r="AX214" s="12" t="s">
        <v>72</v>
      </c>
      <c r="AY214" s="208" t="s">
        <v>131</v>
      </c>
    </row>
    <row r="215" spans="2:65" s="12" customFormat="1" ht="11.25">
      <c r="B215" s="198"/>
      <c r="C215" s="199"/>
      <c r="D215" s="194" t="s">
        <v>146</v>
      </c>
      <c r="E215" s="200" t="s">
        <v>19</v>
      </c>
      <c r="F215" s="201" t="s">
        <v>1055</v>
      </c>
      <c r="G215" s="199"/>
      <c r="H215" s="202">
        <v>28</v>
      </c>
      <c r="I215" s="203"/>
      <c r="J215" s="199"/>
      <c r="K215" s="199"/>
      <c r="L215" s="204"/>
      <c r="M215" s="205"/>
      <c r="N215" s="206"/>
      <c r="O215" s="206"/>
      <c r="P215" s="206"/>
      <c r="Q215" s="206"/>
      <c r="R215" s="206"/>
      <c r="S215" s="206"/>
      <c r="T215" s="207"/>
      <c r="AT215" s="208" t="s">
        <v>146</v>
      </c>
      <c r="AU215" s="208" t="s">
        <v>81</v>
      </c>
      <c r="AV215" s="12" t="s">
        <v>81</v>
      </c>
      <c r="AW215" s="12" t="s">
        <v>33</v>
      </c>
      <c r="AX215" s="12" t="s">
        <v>72</v>
      </c>
      <c r="AY215" s="208" t="s">
        <v>131</v>
      </c>
    </row>
    <row r="216" spans="2:65" s="1" customFormat="1" ht="16.5" customHeight="1">
      <c r="B216" s="34"/>
      <c r="C216" s="182" t="s">
        <v>934</v>
      </c>
      <c r="D216" s="182" t="s">
        <v>133</v>
      </c>
      <c r="E216" s="183" t="s">
        <v>1060</v>
      </c>
      <c r="F216" s="184" t="s">
        <v>1061</v>
      </c>
      <c r="G216" s="185" t="s">
        <v>418</v>
      </c>
      <c r="H216" s="186">
        <v>2</v>
      </c>
      <c r="I216" s="187"/>
      <c r="J216" s="188">
        <f>ROUND(I216*H216,2)</f>
        <v>0</v>
      </c>
      <c r="K216" s="184" t="s">
        <v>137</v>
      </c>
      <c r="L216" s="38"/>
      <c r="M216" s="189" t="s">
        <v>19</v>
      </c>
      <c r="N216" s="190" t="s">
        <v>43</v>
      </c>
      <c r="O216" s="60"/>
      <c r="P216" s="191">
        <f>O216*H216</f>
        <v>0</v>
      </c>
      <c r="Q216" s="191">
        <v>0</v>
      </c>
      <c r="R216" s="191">
        <f>Q216*H216</f>
        <v>0</v>
      </c>
      <c r="S216" s="191">
        <v>0</v>
      </c>
      <c r="T216" s="192">
        <f>S216*H216</f>
        <v>0</v>
      </c>
      <c r="AR216" s="17" t="s">
        <v>138</v>
      </c>
      <c r="AT216" s="17" t="s">
        <v>133</v>
      </c>
      <c r="AU216" s="17" t="s">
        <v>81</v>
      </c>
      <c r="AY216" s="17" t="s">
        <v>131</v>
      </c>
      <c r="BE216" s="193">
        <f>IF(N216="základní",J216,0)</f>
        <v>0</v>
      </c>
      <c r="BF216" s="193">
        <f>IF(N216="snížená",J216,0)</f>
        <v>0</v>
      </c>
      <c r="BG216" s="193">
        <f>IF(N216="zákl. přenesená",J216,0)</f>
        <v>0</v>
      </c>
      <c r="BH216" s="193">
        <f>IF(N216="sníž. přenesená",J216,0)</f>
        <v>0</v>
      </c>
      <c r="BI216" s="193">
        <f>IF(N216="nulová",J216,0)</f>
        <v>0</v>
      </c>
      <c r="BJ216" s="17" t="s">
        <v>79</v>
      </c>
      <c r="BK216" s="193">
        <f>ROUND(I216*H216,2)</f>
        <v>0</v>
      </c>
      <c r="BL216" s="17" t="s">
        <v>138</v>
      </c>
      <c r="BM216" s="17" t="s">
        <v>1136</v>
      </c>
    </row>
    <row r="217" spans="2:65" s="1" customFormat="1" ht="11.25">
      <c r="B217" s="34"/>
      <c r="C217" s="35"/>
      <c r="D217" s="194" t="s">
        <v>140</v>
      </c>
      <c r="E217" s="35"/>
      <c r="F217" s="195" t="s">
        <v>1063</v>
      </c>
      <c r="G217" s="35"/>
      <c r="H217" s="35"/>
      <c r="I217" s="112"/>
      <c r="J217" s="35"/>
      <c r="K217" s="35"/>
      <c r="L217" s="38"/>
      <c r="M217" s="196"/>
      <c r="N217" s="60"/>
      <c r="O217" s="60"/>
      <c r="P217" s="60"/>
      <c r="Q217" s="60"/>
      <c r="R217" s="60"/>
      <c r="S217" s="60"/>
      <c r="T217" s="61"/>
      <c r="AT217" s="17" t="s">
        <v>140</v>
      </c>
      <c r="AU217" s="17" t="s">
        <v>81</v>
      </c>
    </row>
    <row r="218" spans="2:65" s="1" customFormat="1" ht="48.75">
      <c r="B218" s="34"/>
      <c r="C218" s="35"/>
      <c r="D218" s="194" t="s">
        <v>142</v>
      </c>
      <c r="E218" s="35"/>
      <c r="F218" s="197" t="s">
        <v>1064</v>
      </c>
      <c r="G218" s="35"/>
      <c r="H218" s="35"/>
      <c r="I218" s="112"/>
      <c r="J218" s="35"/>
      <c r="K218" s="35"/>
      <c r="L218" s="38"/>
      <c r="M218" s="196"/>
      <c r="N218" s="60"/>
      <c r="O218" s="60"/>
      <c r="P218" s="60"/>
      <c r="Q218" s="60"/>
      <c r="R218" s="60"/>
      <c r="S218" s="60"/>
      <c r="T218" s="61"/>
      <c r="AT218" s="17" t="s">
        <v>142</v>
      </c>
      <c r="AU218" s="17" t="s">
        <v>81</v>
      </c>
    </row>
    <row r="219" spans="2:65" s="12" customFormat="1" ht="11.25">
      <c r="B219" s="198"/>
      <c r="C219" s="199"/>
      <c r="D219" s="194" t="s">
        <v>146</v>
      </c>
      <c r="E219" s="200" t="s">
        <v>19</v>
      </c>
      <c r="F219" s="201" t="s">
        <v>1032</v>
      </c>
      <c r="G219" s="199"/>
      <c r="H219" s="202">
        <v>1</v>
      </c>
      <c r="I219" s="203"/>
      <c r="J219" s="199"/>
      <c r="K219" s="199"/>
      <c r="L219" s="204"/>
      <c r="M219" s="205"/>
      <c r="N219" s="206"/>
      <c r="O219" s="206"/>
      <c r="P219" s="206"/>
      <c r="Q219" s="206"/>
      <c r="R219" s="206"/>
      <c r="S219" s="206"/>
      <c r="T219" s="207"/>
      <c r="AT219" s="208" t="s">
        <v>146</v>
      </c>
      <c r="AU219" s="208" t="s">
        <v>81</v>
      </c>
      <c r="AV219" s="12" t="s">
        <v>81</v>
      </c>
      <c r="AW219" s="12" t="s">
        <v>33</v>
      </c>
      <c r="AX219" s="12" t="s">
        <v>72</v>
      </c>
      <c r="AY219" s="208" t="s">
        <v>131</v>
      </c>
    </row>
    <row r="220" spans="2:65" s="12" customFormat="1" ht="11.25">
      <c r="B220" s="198"/>
      <c r="C220" s="199"/>
      <c r="D220" s="194" t="s">
        <v>146</v>
      </c>
      <c r="E220" s="200" t="s">
        <v>19</v>
      </c>
      <c r="F220" s="201" t="s">
        <v>1033</v>
      </c>
      <c r="G220" s="199"/>
      <c r="H220" s="202">
        <v>1</v>
      </c>
      <c r="I220" s="203"/>
      <c r="J220" s="199"/>
      <c r="K220" s="199"/>
      <c r="L220" s="204"/>
      <c r="M220" s="205"/>
      <c r="N220" s="206"/>
      <c r="O220" s="206"/>
      <c r="P220" s="206"/>
      <c r="Q220" s="206"/>
      <c r="R220" s="206"/>
      <c r="S220" s="206"/>
      <c r="T220" s="207"/>
      <c r="AT220" s="208" t="s">
        <v>146</v>
      </c>
      <c r="AU220" s="208" t="s">
        <v>81</v>
      </c>
      <c r="AV220" s="12" t="s">
        <v>81</v>
      </c>
      <c r="AW220" s="12" t="s">
        <v>33</v>
      </c>
      <c r="AX220" s="12" t="s">
        <v>72</v>
      </c>
      <c r="AY220" s="208" t="s">
        <v>131</v>
      </c>
    </row>
    <row r="221" spans="2:65" s="1" customFormat="1" ht="16.5" customHeight="1">
      <c r="B221" s="34"/>
      <c r="C221" s="182" t="s">
        <v>939</v>
      </c>
      <c r="D221" s="182" t="s">
        <v>133</v>
      </c>
      <c r="E221" s="183" t="s">
        <v>1065</v>
      </c>
      <c r="F221" s="184" t="s">
        <v>1066</v>
      </c>
      <c r="G221" s="185" t="s">
        <v>418</v>
      </c>
      <c r="H221" s="186">
        <v>28</v>
      </c>
      <c r="I221" s="187"/>
      <c r="J221" s="188">
        <f>ROUND(I221*H221,2)</f>
        <v>0</v>
      </c>
      <c r="K221" s="184" t="s">
        <v>137</v>
      </c>
      <c r="L221" s="38"/>
      <c r="M221" s="189" t="s">
        <v>19</v>
      </c>
      <c r="N221" s="190" t="s">
        <v>43</v>
      </c>
      <c r="O221" s="60"/>
      <c r="P221" s="191">
        <f>O221*H221</f>
        <v>0</v>
      </c>
      <c r="Q221" s="191">
        <v>0</v>
      </c>
      <c r="R221" s="191">
        <f>Q221*H221</f>
        <v>0</v>
      </c>
      <c r="S221" s="191">
        <v>0</v>
      </c>
      <c r="T221" s="192">
        <f>S221*H221</f>
        <v>0</v>
      </c>
      <c r="AR221" s="17" t="s">
        <v>138</v>
      </c>
      <c r="AT221" s="17" t="s">
        <v>133</v>
      </c>
      <c r="AU221" s="17" t="s">
        <v>81</v>
      </c>
      <c r="AY221" s="17" t="s">
        <v>131</v>
      </c>
      <c r="BE221" s="193">
        <f>IF(N221="základní",J221,0)</f>
        <v>0</v>
      </c>
      <c r="BF221" s="193">
        <f>IF(N221="snížená",J221,0)</f>
        <v>0</v>
      </c>
      <c r="BG221" s="193">
        <f>IF(N221="zákl. přenesená",J221,0)</f>
        <v>0</v>
      </c>
      <c r="BH221" s="193">
        <f>IF(N221="sníž. přenesená",J221,0)</f>
        <v>0</v>
      </c>
      <c r="BI221" s="193">
        <f>IF(N221="nulová",J221,0)</f>
        <v>0</v>
      </c>
      <c r="BJ221" s="17" t="s">
        <v>79</v>
      </c>
      <c r="BK221" s="193">
        <f>ROUND(I221*H221,2)</f>
        <v>0</v>
      </c>
      <c r="BL221" s="17" t="s">
        <v>138</v>
      </c>
      <c r="BM221" s="17" t="s">
        <v>1137</v>
      </c>
    </row>
    <row r="222" spans="2:65" s="1" customFormat="1" ht="19.5">
      <c r="B222" s="34"/>
      <c r="C222" s="35"/>
      <c r="D222" s="194" t="s">
        <v>140</v>
      </c>
      <c r="E222" s="35"/>
      <c r="F222" s="195" t="s">
        <v>1068</v>
      </c>
      <c r="G222" s="35"/>
      <c r="H222" s="35"/>
      <c r="I222" s="112"/>
      <c r="J222" s="35"/>
      <c r="K222" s="35"/>
      <c r="L222" s="38"/>
      <c r="M222" s="196"/>
      <c r="N222" s="60"/>
      <c r="O222" s="60"/>
      <c r="P222" s="60"/>
      <c r="Q222" s="60"/>
      <c r="R222" s="60"/>
      <c r="S222" s="60"/>
      <c r="T222" s="61"/>
      <c r="AT222" s="17" t="s">
        <v>140</v>
      </c>
      <c r="AU222" s="17" t="s">
        <v>81</v>
      </c>
    </row>
    <row r="223" spans="2:65" s="1" customFormat="1" ht="48.75">
      <c r="B223" s="34"/>
      <c r="C223" s="35"/>
      <c r="D223" s="194" t="s">
        <v>142</v>
      </c>
      <c r="E223" s="35"/>
      <c r="F223" s="197" t="s">
        <v>1064</v>
      </c>
      <c r="G223" s="35"/>
      <c r="H223" s="35"/>
      <c r="I223" s="112"/>
      <c r="J223" s="35"/>
      <c r="K223" s="35"/>
      <c r="L223" s="38"/>
      <c r="M223" s="196"/>
      <c r="N223" s="60"/>
      <c r="O223" s="60"/>
      <c r="P223" s="60"/>
      <c r="Q223" s="60"/>
      <c r="R223" s="60"/>
      <c r="S223" s="60"/>
      <c r="T223" s="61"/>
      <c r="AT223" s="17" t="s">
        <v>142</v>
      </c>
      <c r="AU223" s="17" t="s">
        <v>81</v>
      </c>
    </row>
    <row r="224" spans="2:65" s="12" customFormat="1" ht="11.25">
      <c r="B224" s="198"/>
      <c r="C224" s="199"/>
      <c r="D224" s="194" t="s">
        <v>146</v>
      </c>
      <c r="E224" s="200" t="s">
        <v>19</v>
      </c>
      <c r="F224" s="201" t="s">
        <v>1038</v>
      </c>
      <c r="G224" s="199"/>
      <c r="H224" s="202">
        <v>14</v>
      </c>
      <c r="I224" s="203"/>
      <c r="J224" s="199"/>
      <c r="K224" s="199"/>
      <c r="L224" s="204"/>
      <c r="M224" s="205"/>
      <c r="N224" s="206"/>
      <c r="O224" s="206"/>
      <c r="P224" s="206"/>
      <c r="Q224" s="206"/>
      <c r="R224" s="206"/>
      <c r="S224" s="206"/>
      <c r="T224" s="207"/>
      <c r="AT224" s="208" t="s">
        <v>146</v>
      </c>
      <c r="AU224" s="208" t="s">
        <v>81</v>
      </c>
      <c r="AV224" s="12" t="s">
        <v>81</v>
      </c>
      <c r="AW224" s="12" t="s">
        <v>33</v>
      </c>
      <c r="AX224" s="12" t="s">
        <v>72</v>
      </c>
      <c r="AY224" s="208" t="s">
        <v>131</v>
      </c>
    </row>
    <row r="225" spans="2:65" s="12" customFormat="1" ht="11.25">
      <c r="B225" s="198"/>
      <c r="C225" s="199"/>
      <c r="D225" s="194" t="s">
        <v>146</v>
      </c>
      <c r="E225" s="200" t="s">
        <v>19</v>
      </c>
      <c r="F225" s="201" t="s">
        <v>1039</v>
      </c>
      <c r="G225" s="199"/>
      <c r="H225" s="202">
        <v>14</v>
      </c>
      <c r="I225" s="203"/>
      <c r="J225" s="199"/>
      <c r="K225" s="199"/>
      <c r="L225" s="204"/>
      <c r="M225" s="205"/>
      <c r="N225" s="206"/>
      <c r="O225" s="206"/>
      <c r="P225" s="206"/>
      <c r="Q225" s="206"/>
      <c r="R225" s="206"/>
      <c r="S225" s="206"/>
      <c r="T225" s="207"/>
      <c r="AT225" s="208" t="s">
        <v>146</v>
      </c>
      <c r="AU225" s="208" t="s">
        <v>81</v>
      </c>
      <c r="AV225" s="12" t="s">
        <v>81</v>
      </c>
      <c r="AW225" s="12" t="s">
        <v>33</v>
      </c>
      <c r="AX225" s="12" t="s">
        <v>72</v>
      </c>
      <c r="AY225" s="208" t="s">
        <v>131</v>
      </c>
    </row>
    <row r="226" spans="2:65" s="1" customFormat="1" ht="16.5" customHeight="1">
      <c r="B226" s="34"/>
      <c r="C226" s="182" t="s">
        <v>787</v>
      </c>
      <c r="D226" s="182" t="s">
        <v>133</v>
      </c>
      <c r="E226" s="183" t="s">
        <v>1069</v>
      </c>
      <c r="F226" s="184" t="s">
        <v>1070</v>
      </c>
      <c r="G226" s="185" t="s">
        <v>418</v>
      </c>
      <c r="H226" s="186">
        <v>6</v>
      </c>
      <c r="I226" s="187"/>
      <c r="J226" s="188">
        <f>ROUND(I226*H226,2)</f>
        <v>0</v>
      </c>
      <c r="K226" s="184" t="s">
        <v>137</v>
      </c>
      <c r="L226" s="38"/>
      <c r="M226" s="189" t="s">
        <v>19</v>
      </c>
      <c r="N226" s="190" t="s">
        <v>43</v>
      </c>
      <c r="O226" s="60"/>
      <c r="P226" s="191">
        <f>O226*H226</f>
        <v>0</v>
      </c>
      <c r="Q226" s="191">
        <v>0</v>
      </c>
      <c r="R226" s="191">
        <f>Q226*H226</f>
        <v>0</v>
      </c>
      <c r="S226" s="191">
        <v>0</v>
      </c>
      <c r="T226" s="192">
        <f>S226*H226</f>
        <v>0</v>
      </c>
      <c r="AR226" s="17" t="s">
        <v>138</v>
      </c>
      <c r="AT226" s="17" t="s">
        <v>133</v>
      </c>
      <c r="AU226" s="17" t="s">
        <v>81</v>
      </c>
      <c r="AY226" s="17" t="s">
        <v>131</v>
      </c>
      <c r="BE226" s="193">
        <f>IF(N226="základní",J226,0)</f>
        <v>0</v>
      </c>
      <c r="BF226" s="193">
        <f>IF(N226="snížená",J226,0)</f>
        <v>0</v>
      </c>
      <c r="BG226" s="193">
        <f>IF(N226="zákl. přenesená",J226,0)</f>
        <v>0</v>
      </c>
      <c r="BH226" s="193">
        <f>IF(N226="sníž. přenesená",J226,0)</f>
        <v>0</v>
      </c>
      <c r="BI226" s="193">
        <f>IF(N226="nulová",J226,0)</f>
        <v>0</v>
      </c>
      <c r="BJ226" s="17" t="s">
        <v>79</v>
      </c>
      <c r="BK226" s="193">
        <f>ROUND(I226*H226,2)</f>
        <v>0</v>
      </c>
      <c r="BL226" s="17" t="s">
        <v>138</v>
      </c>
      <c r="BM226" s="17" t="s">
        <v>1138</v>
      </c>
    </row>
    <row r="227" spans="2:65" s="1" customFormat="1" ht="11.25">
      <c r="B227" s="34"/>
      <c r="C227" s="35"/>
      <c r="D227" s="194" t="s">
        <v>140</v>
      </c>
      <c r="E227" s="35"/>
      <c r="F227" s="195" t="s">
        <v>1072</v>
      </c>
      <c r="G227" s="35"/>
      <c r="H227" s="35"/>
      <c r="I227" s="112"/>
      <c r="J227" s="35"/>
      <c r="K227" s="35"/>
      <c r="L227" s="38"/>
      <c r="M227" s="196"/>
      <c r="N227" s="60"/>
      <c r="O227" s="60"/>
      <c r="P227" s="60"/>
      <c r="Q227" s="60"/>
      <c r="R227" s="60"/>
      <c r="S227" s="60"/>
      <c r="T227" s="61"/>
      <c r="AT227" s="17" t="s">
        <v>140</v>
      </c>
      <c r="AU227" s="17" t="s">
        <v>81</v>
      </c>
    </row>
    <row r="228" spans="2:65" s="1" customFormat="1" ht="29.25">
      <c r="B228" s="34"/>
      <c r="C228" s="35"/>
      <c r="D228" s="194" t="s">
        <v>142</v>
      </c>
      <c r="E228" s="35"/>
      <c r="F228" s="197" t="s">
        <v>1073</v>
      </c>
      <c r="G228" s="35"/>
      <c r="H228" s="35"/>
      <c r="I228" s="112"/>
      <c r="J228" s="35"/>
      <c r="K228" s="35"/>
      <c r="L228" s="38"/>
      <c r="M228" s="196"/>
      <c r="N228" s="60"/>
      <c r="O228" s="60"/>
      <c r="P228" s="60"/>
      <c r="Q228" s="60"/>
      <c r="R228" s="60"/>
      <c r="S228" s="60"/>
      <c r="T228" s="61"/>
      <c r="AT228" s="17" t="s">
        <v>142</v>
      </c>
      <c r="AU228" s="17" t="s">
        <v>81</v>
      </c>
    </row>
    <row r="229" spans="2:65" s="12" customFormat="1" ht="11.25">
      <c r="B229" s="198"/>
      <c r="C229" s="199"/>
      <c r="D229" s="194" t="s">
        <v>146</v>
      </c>
      <c r="E229" s="200" t="s">
        <v>19</v>
      </c>
      <c r="F229" s="201" t="s">
        <v>1139</v>
      </c>
      <c r="G229" s="199"/>
      <c r="H229" s="202">
        <v>5</v>
      </c>
      <c r="I229" s="203"/>
      <c r="J229" s="199"/>
      <c r="K229" s="199"/>
      <c r="L229" s="204"/>
      <c r="M229" s="205"/>
      <c r="N229" s="206"/>
      <c r="O229" s="206"/>
      <c r="P229" s="206"/>
      <c r="Q229" s="206"/>
      <c r="R229" s="206"/>
      <c r="S229" s="206"/>
      <c r="T229" s="207"/>
      <c r="AT229" s="208" t="s">
        <v>146</v>
      </c>
      <c r="AU229" s="208" t="s">
        <v>81</v>
      </c>
      <c r="AV229" s="12" t="s">
        <v>81</v>
      </c>
      <c r="AW229" s="12" t="s">
        <v>33</v>
      </c>
      <c r="AX229" s="12" t="s">
        <v>72</v>
      </c>
      <c r="AY229" s="208" t="s">
        <v>131</v>
      </c>
    </row>
    <row r="230" spans="2:65" s="12" customFormat="1" ht="11.25">
      <c r="B230" s="198"/>
      <c r="C230" s="199"/>
      <c r="D230" s="194" t="s">
        <v>146</v>
      </c>
      <c r="E230" s="200" t="s">
        <v>19</v>
      </c>
      <c r="F230" s="201" t="s">
        <v>1129</v>
      </c>
      <c r="G230" s="199"/>
      <c r="H230" s="202">
        <v>1</v>
      </c>
      <c r="I230" s="203"/>
      <c r="J230" s="199"/>
      <c r="K230" s="199"/>
      <c r="L230" s="204"/>
      <c r="M230" s="205"/>
      <c r="N230" s="206"/>
      <c r="O230" s="206"/>
      <c r="P230" s="206"/>
      <c r="Q230" s="206"/>
      <c r="R230" s="206"/>
      <c r="S230" s="206"/>
      <c r="T230" s="207"/>
      <c r="AT230" s="208" t="s">
        <v>146</v>
      </c>
      <c r="AU230" s="208" t="s">
        <v>81</v>
      </c>
      <c r="AV230" s="12" t="s">
        <v>81</v>
      </c>
      <c r="AW230" s="12" t="s">
        <v>33</v>
      </c>
      <c r="AX230" s="12" t="s">
        <v>72</v>
      </c>
      <c r="AY230" s="208" t="s">
        <v>131</v>
      </c>
    </row>
    <row r="231" spans="2:65" s="1" customFormat="1" ht="16.5" customHeight="1">
      <c r="B231" s="34"/>
      <c r="C231" s="182" t="s">
        <v>946</v>
      </c>
      <c r="D231" s="182" t="s">
        <v>133</v>
      </c>
      <c r="E231" s="183" t="s">
        <v>1075</v>
      </c>
      <c r="F231" s="184" t="s">
        <v>1076</v>
      </c>
      <c r="G231" s="185" t="s">
        <v>418</v>
      </c>
      <c r="H231" s="186">
        <v>84</v>
      </c>
      <c r="I231" s="187"/>
      <c r="J231" s="188">
        <f>ROUND(I231*H231,2)</f>
        <v>0</v>
      </c>
      <c r="K231" s="184" t="s">
        <v>137</v>
      </c>
      <c r="L231" s="38"/>
      <c r="M231" s="189" t="s">
        <v>19</v>
      </c>
      <c r="N231" s="190" t="s">
        <v>43</v>
      </c>
      <c r="O231" s="60"/>
      <c r="P231" s="191">
        <f>O231*H231</f>
        <v>0</v>
      </c>
      <c r="Q231" s="191">
        <v>0</v>
      </c>
      <c r="R231" s="191">
        <f>Q231*H231</f>
        <v>0</v>
      </c>
      <c r="S231" s="191">
        <v>0</v>
      </c>
      <c r="T231" s="192">
        <f>S231*H231</f>
        <v>0</v>
      </c>
      <c r="AR231" s="17" t="s">
        <v>138</v>
      </c>
      <c r="AT231" s="17" t="s">
        <v>133</v>
      </c>
      <c r="AU231" s="17" t="s">
        <v>81</v>
      </c>
      <c r="AY231" s="17" t="s">
        <v>131</v>
      </c>
      <c r="BE231" s="193">
        <f>IF(N231="základní",J231,0)</f>
        <v>0</v>
      </c>
      <c r="BF231" s="193">
        <f>IF(N231="snížená",J231,0)</f>
        <v>0</v>
      </c>
      <c r="BG231" s="193">
        <f>IF(N231="zákl. přenesená",J231,0)</f>
        <v>0</v>
      </c>
      <c r="BH231" s="193">
        <f>IF(N231="sníž. přenesená",J231,0)</f>
        <v>0</v>
      </c>
      <c r="BI231" s="193">
        <f>IF(N231="nulová",J231,0)</f>
        <v>0</v>
      </c>
      <c r="BJ231" s="17" t="s">
        <v>79</v>
      </c>
      <c r="BK231" s="193">
        <f>ROUND(I231*H231,2)</f>
        <v>0</v>
      </c>
      <c r="BL231" s="17" t="s">
        <v>138</v>
      </c>
      <c r="BM231" s="17" t="s">
        <v>1140</v>
      </c>
    </row>
    <row r="232" spans="2:65" s="1" customFormat="1" ht="19.5">
      <c r="B232" s="34"/>
      <c r="C232" s="35"/>
      <c r="D232" s="194" t="s">
        <v>140</v>
      </c>
      <c r="E232" s="35"/>
      <c r="F232" s="195" t="s">
        <v>1078</v>
      </c>
      <c r="G232" s="35"/>
      <c r="H232" s="35"/>
      <c r="I232" s="112"/>
      <c r="J232" s="35"/>
      <c r="K232" s="35"/>
      <c r="L232" s="38"/>
      <c r="M232" s="196"/>
      <c r="N232" s="60"/>
      <c r="O232" s="60"/>
      <c r="P232" s="60"/>
      <c r="Q232" s="60"/>
      <c r="R232" s="60"/>
      <c r="S232" s="60"/>
      <c r="T232" s="61"/>
      <c r="AT232" s="17" t="s">
        <v>140</v>
      </c>
      <c r="AU232" s="17" t="s">
        <v>81</v>
      </c>
    </row>
    <row r="233" spans="2:65" s="1" customFormat="1" ht="29.25">
      <c r="B233" s="34"/>
      <c r="C233" s="35"/>
      <c r="D233" s="194" t="s">
        <v>142</v>
      </c>
      <c r="E233" s="35"/>
      <c r="F233" s="197" t="s">
        <v>1073</v>
      </c>
      <c r="G233" s="35"/>
      <c r="H233" s="35"/>
      <c r="I233" s="112"/>
      <c r="J233" s="35"/>
      <c r="K233" s="35"/>
      <c r="L233" s="38"/>
      <c r="M233" s="196"/>
      <c r="N233" s="60"/>
      <c r="O233" s="60"/>
      <c r="P233" s="60"/>
      <c r="Q233" s="60"/>
      <c r="R233" s="60"/>
      <c r="S233" s="60"/>
      <c r="T233" s="61"/>
      <c r="AT233" s="17" t="s">
        <v>142</v>
      </c>
      <c r="AU233" s="17" t="s">
        <v>81</v>
      </c>
    </row>
    <row r="234" spans="2:65" s="12" customFormat="1" ht="11.25">
      <c r="B234" s="198"/>
      <c r="C234" s="199"/>
      <c r="D234" s="194" t="s">
        <v>146</v>
      </c>
      <c r="E234" s="200" t="s">
        <v>19</v>
      </c>
      <c r="F234" s="201" t="s">
        <v>1141</v>
      </c>
      <c r="G234" s="199"/>
      <c r="H234" s="202">
        <v>70</v>
      </c>
      <c r="I234" s="203"/>
      <c r="J234" s="199"/>
      <c r="K234" s="199"/>
      <c r="L234" s="204"/>
      <c r="M234" s="205"/>
      <c r="N234" s="206"/>
      <c r="O234" s="206"/>
      <c r="P234" s="206"/>
      <c r="Q234" s="206"/>
      <c r="R234" s="206"/>
      <c r="S234" s="206"/>
      <c r="T234" s="207"/>
      <c r="AT234" s="208" t="s">
        <v>146</v>
      </c>
      <c r="AU234" s="208" t="s">
        <v>81</v>
      </c>
      <c r="AV234" s="12" t="s">
        <v>81</v>
      </c>
      <c r="AW234" s="12" t="s">
        <v>33</v>
      </c>
      <c r="AX234" s="12" t="s">
        <v>72</v>
      </c>
      <c r="AY234" s="208" t="s">
        <v>131</v>
      </c>
    </row>
    <row r="235" spans="2:65" s="12" customFormat="1" ht="11.25">
      <c r="B235" s="198"/>
      <c r="C235" s="199"/>
      <c r="D235" s="194" t="s">
        <v>146</v>
      </c>
      <c r="E235" s="200" t="s">
        <v>19</v>
      </c>
      <c r="F235" s="201" t="s">
        <v>1131</v>
      </c>
      <c r="G235" s="199"/>
      <c r="H235" s="202">
        <v>14</v>
      </c>
      <c r="I235" s="203"/>
      <c r="J235" s="199"/>
      <c r="K235" s="199"/>
      <c r="L235" s="204"/>
      <c r="M235" s="205"/>
      <c r="N235" s="206"/>
      <c r="O235" s="206"/>
      <c r="P235" s="206"/>
      <c r="Q235" s="206"/>
      <c r="R235" s="206"/>
      <c r="S235" s="206"/>
      <c r="T235" s="207"/>
      <c r="AT235" s="208" t="s">
        <v>146</v>
      </c>
      <c r="AU235" s="208" t="s">
        <v>81</v>
      </c>
      <c r="AV235" s="12" t="s">
        <v>81</v>
      </c>
      <c r="AW235" s="12" t="s">
        <v>33</v>
      </c>
      <c r="AX235" s="12" t="s">
        <v>72</v>
      </c>
      <c r="AY235" s="208" t="s">
        <v>131</v>
      </c>
    </row>
    <row r="236" spans="2:65" s="1" customFormat="1" ht="16.5" customHeight="1">
      <c r="B236" s="34"/>
      <c r="C236" s="182" t="s">
        <v>951</v>
      </c>
      <c r="D236" s="182" t="s">
        <v>133</v>
      </c>
      <c r="E236" s="183" t="s">
        <v>1142</v>
      </c>
      <c r="F236" s="184" t="s">
        <v>1143</v>
      </c>
      <c r="G236" s="185" t="s">
        <v>418</v>
      </c>
      <c r="H236" s="186">
        <v>3</v>
      </c>
      <c r="I236" s="187"/>
      <c r="J236" s="188">
        <f>ROUND(I236*H236,2)</f>
        <v>0</v>
      </c>
      <c r="K236" s="184" t="s">
        <v>19</v>
      </c>
      <c r="L236" s="38"/>
      <c r="M236" s="189" t="s">
        <v>19</v>
      </c>
      <c r="N236" s="190" t="s">
        <v>43</v>
      </c>
      <c r="O236" s="60"/>
      <c r="P236" s="191">
        <f>O236*H236</f>
        <v>0</v>
      </c>
      <c r="Q236" s="191">
        <v>0</v>
      </c>
      <c r="R236" s="191">
        <f>Q236*H236</f>
        <v>0</v>
      </c>
      <c r="S236" s="191">
        <v>0</v>
      </c>
      <c r="T236" s="192">
        <f>S236*H236</f>
        <v>0</v>
      </c>
      <c r="AR236" s="17" t="s">
        <v>138</v>
      </c>
      <c r="AT236" s="17" t="s">
        <v>133</v>
      </c>
      <c r="AU236" s="17" t="s">
        <v>81</v>
      </c>
      <c r="AY236" s="17" t="s">
        <v>131</v>
      </c>
      <c r="BE236" s="193">
        <f>IF(N236="základní",J236,0)</f>
        <v>0</v>
      </c>
      <c r="BF236" s="193">
        <f>IF(N236="snížená",J236,0)</f>
        <v>0</v>
      </c>
      <c r="BG236" s="193">
        <f>IF(N236="zákl. přenesená",J236,0)</f>
        <v>0</v>
      </c>
      <c r="BH236" s="193">
        <f>IF(N236="sníž. přenesená",J236,0)</f>
        <v>0</v>
      </c>
      <c r="BI236" s="193">
        <f>IF(N236="nulová",J236,0)</f>
        <v>0</v>
      </c>
      <c r="BJ236" s="17" t="s">
        <v>79</v>
      </c>
      <c r="BK236" s="193">
        <f>ROUND(I236*H236,2)</f>
        <v>0</v>
      </c>
      <c r="BL236" s="17" t="s">
        <v>138</v>
      </c>
      <c r="BM236" s="17" t="s">
        <v>1144</v>
      </c>
    </row>
    <row r="237" spans="2:65" s="1" customFormat="1" ht="11.25">
      <c r="B237" s="34"/>
      <c r="C237" s="35"/>
      <c r="D237" s="194" t="s">
        <v>140</v>
      </c>
      <c r="E237" s="35"/>
      <c r="F237" s="195" t="s">
        <v>1145</v>
      </c>
      <c r="G237" s="35"/>
      <c r="H237" s="35"/>
      <c r="I237" s="112"/>
      <c r="J237" s="35"/>
      <c r="K237" s="35"/>
      <c r="L237" s="38"/>
      <c r="M237" s="196"/>
      <c r="N237" s="60"/>
      <c r="O237" s="60"/>
      <c r="P237" s="60"/>
      <c r="Q237" s="60"/>
      <c r="R237" s="60"/>
      <c r="S237" s="60"/>
      <c r="T237" s="61"/>
      <c r="AT237" s="17" t="s">
        <v>140</v>
      </c>
      <c r="AU237" s="17" t="s">
        <v>81</v>
      </c>
    </row>
    <row r="238" spans="2:65" s="1" customFormat="1" ht="29.25">
      <c r="B238" s="34"/>
      <c r="C238" s="35"/>
      <c r="D238" s="194" t="s">
        <v>142</v>
      </c>
      <c r="E238" s="35"/>
      <c r="F238" s="197" t="s">
        <v>1073</v>
      </c>
      <c r="G238" s="35"/>
      <c r="H238" s="35"/>
      <c r="I238" s="112"/>
      <c r="J238" s="35"/>
      <c r="K238" s="35"/>
      <c r="L238" s="38"/>
      <c r="M238" s="196"/>
      <c r="N238" s="60"/>
      <c r="O238" s="60"/>
      <c r="P238" s="60"/>
      <c r="Q238" s="60"/>
      <c r="R238" s="60"/>
      <c r="S238" s="60"/>
      <c r="T238" s="61"/>
      <c r="AT238" s="17" t="s">
        <v>142</v>
      </c>
      <c r="AU238" s="17" t="s">
        <v>81</v>
      </c>
    </row>
    <row r="239" spans="2:65" s="12" customFormat="1" ht="11.25">
      <c r="B239" s="198"/>
      <c r="C239" s="199"/>
      <c r="D239" s="194" t="s">
        <v>146</v>
      </c>
      <c r="E239" s="200" t="s">
        <v>19</v>
      </c>
      <c r="F239" s="201" t="s">
        <v>1020</v>
      </c>
      <c r="G239" s="199"/>
      <c r="H239" s="202">
        <v>3</v>
      </c>
      <c r="I239" s="203"/>
      <c r="J239" s="199"/>
      <c r="K239" s="199"/>
      <c r="L239" s="204"/>
      <c r="M239" s="205"/>
      <c r="N239" s="206"/>
      <c r="O239" s="206"/>
      <c r="P239" s="206"/>
      <c r="Q239" s="206"/>
      <c r="R239" s="206"/>
      <c r="S239" s="206"/>
      <c r="T239" s="207"/>
      <c r="AT239" s="208" t="s">
        <v>146</v>
      </c>
      <c r="AU239" s="208" t="s">
        <v>81</v>
      </c>
      <c r="AV239" s="12" t="s">
        <v>81</v>
      </c>
      <c r="AW239" s="12" t="s">
        <v>33</v>
      </c>
      <c r="AX239" s="12" t="s">
        <v>72</v>
      </c>
      <c r="AY239" s="208" t="s">
        <v>131</v>
      </c>
    </row>
    <row r="240" spans="2:65" s="1" customFormat="1" ht="16.5" customHeight="1">
      <c r="B240" s="34"/>
      <c r="C240" s="182" t="s">
        <v>956</v>
      </c>
      <c r="D240" s="182" t="s">
        <v>133</v>
      </c>
      <c r="E240" s="183" t="s">
        <v>1146</v>
      </c>
      <c r="F240" s="184" t="s">
        <v>1085</v>
      </c>
      <c r="G240" s="185" t="s">
        <v>418</v>
      </c>
      <c r="H240" s="186">
        <v>42</v>
      </c>
      <c r="I240" s="187"/>
      <c r="J240" s="188">
        <f>ROUND(I240*H240,2)</f>
        <v>0</v>
      </c>
      <c r="K240" s="184" t="s">
        <v>19</v>
      </c>
      <c r="L240" s="38"/>
      <c r="M240" s="189" t="s">
        <v>19</v>
      </c>
      <c r="N240" s="190" t="s">
        <v>43</v>
      </c>
      <c r="O240" s="60"/>
      <c r="P240" s="191">
        <f>O240*H240</f>
        <v>0</v>
      </c>
      <c r="Q240" s="191">
        <v>0</v>
      </c>
      <c r="R240" s="191">
        <f>Q240*H240</f>
        <v>0</v>
      </c>
      <c r="S240" s="191">
        <v>0</v>
      </c>
      <c r="T240" s="192">
        <f>S240*H240</f>
        <v>0</v>
      </c>
      <c r="AR240" s="17" t="s">
        <v>138</v>
      </c>
      <c r="AT240" s="17" t="s">
        <v>133</v>
      </c>
      <c r="AU240" s="17" t="s">
        <v>81</v>
      </c>
      <c r="AY240" s="17" t="s">
        <v>131</v>
      </c>
      <c r="BE240" s="193">
        <f>IF(N240="základní",J240,0)</f>
        <v>0</v>
      </c>
      <c r="BF240" s="193">
        <f>IF(N240="snížená",J240,0)</f>
        <v>0</v>
      </c>
      <c r="BG240" s="193">
        <f>IF(N240="zákl. přenesená",J240,0)</f>
        <v>0</v>
      </c>
      <c r="BH240" s="193">
        <f>IF(N240="sníž. přenesená",J240,0)</f>
        <v>0</v>
      </c>
      <c r="BI240" s="193">
        <f>IF(N240="nulová",J240,0)</f>
        <v>0</v>
      </c>
      <c r="BJ240" s="17" t="s">
        <v>79</v>
      </c>
      <c r="BK240" s="193">
        <f>ROUND(I240*H240,2)</f>
        <v>0</v>
      </c>
      <c r="BL240" s="17" t="s">
        <v>138</v>
      </c>
      <c r="BM240" s="17" t="s">
        <v>1147</v>
      </c>
    </row>
    <row r="241" spans="2:65" s="1" customFormat="1" ht="19.5">
      <c r="B241" s="34"/>
      <c r="C241" s="35"/>
      <c r="D241" s="194" t="s">
        <v>140</v>
      </c>
      <c r="E241" s="35"/>
      <c r="F241" s="195" t="s">
        <v>1148</v>
      </c>
      <c r="G241" s="35"/>
      <c r="H241" s="35"/>
      <c r="I241" s="112"/>
      <c r="J241" s="35"/>
      <c r="K241" s="35"/>
      <c r="L241" s="38"/>
      <c r="M241" s="196"/>
      <c r="N241" s="60"/>
      <c r="O241" s="60"/>
      <c r="P241" s="60"/>
      <c r="Q241" s="60"/>
      <c r="R241" s="60"/>
      <c r="S241" s="60"/>
      <c r="T241" s="61"/>
      <c r="AT241" s="17" t="s">
        <v>140</v>
      </c>
      <c r="AU241" s="17" t="s">
        <v>81</v>
      </c>
    </row>
    <row r="242" spans="2:65" s="1" customFormat="1" ht="29.25">
      <c r="B242" s="34"/>
      <c r="C242" s="35"/>
      <c r="D242" s="194" t="s">
        <v>142</v>
      </c>
      <c r="E242" s="35"/>
      <c r="F242" s="197" t="s">
        <v>1073</v>
      </c>
      <c r="G242" s="35"/>
      <c r="H242" s="35"/>
      <c r="I242" s="112"/>
      <c r="J242" s="35"/>
      <c r="K242" s="35"/>
      <c r="L242" s="38"/>
      <c r="M242" s="196"/>
      <c r="N242" s="60"/>
      <c r="O242" s="60"/>
      <c r="P242" s="60"/>
      <c r="Q242" s="60"/>
      <c r="R242" s="60"/>
      <c r="S242" s="60"/>
      <c r="T242" s="61"/>
      <c r="AT242" s="17" t="s">
        <v>142</v>
      </c>
      <c r="AU242" s="17" t="s">
        <v>81</v>
      </c>
    </row>
    <row r="243" spans="2:65" s="12" customFormat="1" ht="11.25">
      <c r="B243" s="198"/>
      <c r="C243" s="199"/>
      <c r="D243" s="194" t="s">
        <v>146</v>
      </c>
      <c r="E243" s="200" t="s">
        <v>19</v>
      </c>
      <c r="F243" s="201" t="s">
        <v>1026</v>
      </c>
      <c r="G243" s="199"/>
      <c r="H243" s="202">
        <v>42</v>
      </c>
      <c r="I243" s="203"/>
      <c r="J243" s="199"/>
      <c r="K243" s="199"/>
      <c r="L243" s="204"/>
      <c r="M243" s="205"/>
      <c r="N243" s="206"/>
      <c r="O243" s="206"/>
      <c r="P243" s="206"/>
      <c r="Q243" s="206"/>
      <c r="R243" s="206"/>
      <c r="S243" s="206"/>
      <c r="T243" s="207"/>
      <c r="AT243" s="208" t="s">
        <v>146</v>
      </c>
      <c r="AU243" s="208" t="s">
        <v>81</v>
      </c>
      <c r="AV243" s="12" t="s">
        <v>81</v>
      </c>
      <c r="AW243" s="12" t="s">
        <v>33</v>
      </c>
      <c r="AX243" s="12" t="s">
        <v>72</v>
      </c>
      <c r="AY243" s="208" t="s">
        <v>131</v>
      </c>
    </row>
    <row r="244" spans="2:65" s="1" customFormat="1" ht="16.5" customHeight="1">
      <c r="B244" s="34"/>
      <c r="C244" s="182" t="s">
        <v>247</v>
      </c>
      <c r="D244" s="182" t="s">
        <v>133</v>
      </c>
      <c r="E244" s="183" t="s">
        <v>1088</v>
      </c>
      <c r="F244" s="184" t="s">
        <v>1089</v>
      </c>
      <c r="G244" s="185" t="s">
        <v>418</v>
      </c>
      <c r="H244" s="186">
        <v>6</v>
      </c>
      <c r="I244" s="187"/>
      <c r="J244" s="188">
        <f>ROUND(I244*H244,2)</f>
        <v>0</v>
      </c>
      <c r="K244" s="184" t="s">
        <v>137</v>
      </c>
      <c r="L244" s="38"/>
      <c r="M244" s="189" t="s">
        <v>19</v>
      </c>
      <c r="N244" s="190" t="s">
        <v>43</v>
      </c>
      <c r="O244" s="60"/>
      <c r="P244" s="191">
        <f>O244*H244</f>
        <v>0</v>
      </c>
      <c r="Q244" s="191">
        <v>0</v>
      </c>
      <c r="R244" s="191">
        <f>Q244*H244</f>
        <v>0</v>
      </c>
      <c r="S244" s="191">
        <v>0</v>
      </c>
      <c r="T244" s="192">
        <f>S244*H244</f>
        <v>0</v>
      </c>
      <c r="AR244" s="17" t="s">
        <v>138</v>
      </c>
      <c r="AT244" s="17" t="s">
        <v>133</v>
      </c>
      <c r="AU244" s="17" t="s">
        <v>81</v>
      </c>
      <c r="AY244" s="17" t="s">
        <v>131</v>
      </c>
      <c r="BE244" s="193">
        <f>IF(N244="základní",J244,0)</f>
        <v>0</v>
      </c>
      <c r="BF244" s="193">
        <f>IF(N244="snížená",J244,0)</f>
        <v>0</v>
      </c>
      <c r="BG244" s="193">
        <f>IF(N244="zákl. přenesená",J244,0)</f>
        <v>0</v>
      </c>
      <c r="BH244" s="193">
        <f>IF(N244="sníž. přenesená",J244,0)</f>
        <v>0</v>
      </c>
      <c r="BI244" s="193">
        <f>IF(N244="nulová",J244,0)</f>
        <v>0</v>
      </c>
      <c r="BJ244" s="17" t="s">
        <v>79</v>
      </c>
      <c r="BK244" s="193">
        <f>ROUND(I244*H244,2)</f>
        <v>0</v>
      </c>
      <c r="BL244" s="17" t="s">
        <v>138</v>
      </c>
      <c r="BM244" s="17" t="s">
        <v>1149</v>
      </c>
    </row>
    <row r="245" spans="2:65" s="1" customFormat="1" ht="11.25">
      <c r="B245" s="34"/>
      <c r="C245" s="35"/>
      <c r="D245" s="194" t="s">
        <v>140</v>
      </c>
      <c r="E245" s="35"/>
      <c r="F245" s="195" t="s">
        <v>1091</v>
      </c>
      <c r="G245" s="35"/>
      <c r="H245" s="35"/>
      <c r="I245" s="112"/>
      <c r="J245" s="35"/>
      <c r="K245" s="35"/>
      <c r="L245" s="38"/>
      <c r="M245" s="196"/>
      <c r="N245" s="60"/>
      <c r="O245" s="60"/>
      <c r="P245" s="60"/>
      <c r="Q245" s="60"/>
      <c r="R245" s="60"/>
      <c r="S245" s="60"/>
      <c r="T245" s="61"/>
      <c r="AT245" s="17" t="s">
        <v>140</v>
      </c>
      <c r="AU245" s="17" t="s">
        <v>81</v>
      </c>
    </row>
    <row r="246" spans="2:65" s="1" customFormat="1" ht="29.25">
      <c r="B246" s="34"/>
      <c r="C246" s="35"/>
      <c r="D246" s="194" t="s">
        <v>142</v>
      </c>
      <c r="E246" s="35"/>
      <c r="F246" s="197" t="s">
        <v>1092</v>
      </c>
      <c r="G246" s="35"/>
      <c r="H246" s="35"/>
      <c r="I246" s="112"/>
      <c r="J246" s="35"/>
      <c r="K246" s="35"/>
      <c r="L246" s="38"/>
      <c r="M246" s="196"/>
      <c r="N246" s="60"/>
      <c r="O246" s="60"/>
      <c r="P246" s="60"/>
      <c r="Q246" s="60"/>
      <c r="R246" s="60"/>
      <c r="S246" s="60"/>
      <c r="T246" s="61"/>
      <c r="AT246" s="17" t="s">
        <v>142</v>
      </c>
      <c r="AU246" s="17" t="s">
        <v>81</v>
      </c>
    </row>
    <row r="247" spans="2:65" s="12" customFormat="1" ht="11.25">
      <c r="B247" s="198"/>
      <c r="C247" s="199"/>
      <c r="D247" s="194" t="s">
        <v>146</v>
      </c>
      <c r="E247" s="200" t="s">
        <v>19</v>
      </c>
      <c r="F247" s="201" t="s">
        <v>1032</v>
      </c>
      <c r="G247" s="199"/>
      <c r="H247" s="202">
        <v>1</v>
      </c>
      <c r="I247" s="203"/>
      <c r="J247" s="199"/>
      <c r="K247" s="199"/>
      <c r="L247" s="204"/>
      <c r="M247" s="205"/>
      <c r="N247" s="206"/>
      <c r="O247" s="206"/>
      <c r="P247" s="206"/>
      <c r="Q247" s="206"/>
      <c r="R247" s="206"/>
      <c r="S247" s="206"/>
      <c r="T247" s="207"/>
      <c r="AT247" s="208" t="s">
        <v>146</v>
      </c>
      <c r="AU247" s="208" t="s">
        <v>81</v>
      </c>
      <c r="AV247" s="12" t="s">
        <v>81</v>
      </c>
      <c r="AW247" s="12" t="s">
        <v>33</v>
      </c>
      <c r="AX247" s="12" t="s">
        <v>72</v>
      </c>
      <c r="AY247" s="208" t="s">
        <v>131</v>
      </c>
    </row>
    <row r="248" spans="2:65" s="12" customFormat="1" ht="11.25">
      <c r="B248" s="198"/>
      <c r="C248" s="199"/>
      <c r="D248" s="194" t="s">
        <v>146</v>
      </c>
      <c r="E248" s="200" t="s">
        <v>19</v>
      </c>
      <c r="F248" s="201" t="s">
        <v>1033</v>
      </c>
      <c r="G248" s="199"/>
      <c r="H248" s="202">
        <v>1</v>
      </c>
      <c r="I248" s="203"/>
      <c r="J248" s="199"/>
      <c r="K248" s="199"/>
      <c r="L248" s="204"/>
      <c r="M248" s="205"/>
      <c r="N248" s="206"/>
      <c r="O248" s="206"/>
      <c r="P248" s="206"/>
      <c r="Q248" s="206"/>
      <c r="R248" s="206"/>
      <c r="S248" s="206"/>
      <c r="T248" s="207"/>
      <c r="AT248" s="208" t="s">
        <v>146</v>
      </c>
      <c r="AU248" s="208" t="s">
        <v>81</v>
      </c>
      <c r="AV248" s="12" t="s">
        <v>81</v>
      </c>
      <c r="AW248" s="12" t="s">
        <v>33</v>
      </c>
      <c r="AX248" s="12" t="s">
        <v>72</v>
      </c>
      <c r="AY248" s="208" t="s">
        <v>131</v>
      </c>
    </row>
    <row r="249" spans="2:65" s="12" customFormat="1" ht="11.25">
      <c r="B249" s="198"/>
      <c r="C249" s="199"/>
      <c r="D249" s="194" t="s">
        <v>146</v>
      </c>
      <c r="E249" s="200" t="s">
        <v>19</v>
      </c>
      <c r="F249" s="201" t="s">
        <v>1093</v>
      </c>
      <c r="G249" s="199"/>
      <c r="H249" s="202">
        <v>4</v>
      </c>
      <c r="I249" s="203"/>
      <c r="J249" s="199"/>
      <c r="K249" s="199"/>
      <c r="L249" s="204"/>
      <c r="M249" s="205"/>
      <c r="N249" s="206"/>
      <c r="O249" s="206"/>
      <c r="P249" s="206"/>
      <c r="Q249" s="206"/>
      <c r="R249" s="206"/>
      <c r="S249" s="206"/>
      <c r="T249" s="207"/>
      <c r="AT249" s="208" t="s">
        <v>146</v>
      </c>
      <c r="AU249" s="208" t="s">
        <v>81</v>
      </c>
      <c r="AV249" s="12" t="s">
        <v>81</v>
      </c>
      <c r="AW249" s="12" t="s">
        <v>33</v>
      </c>
      <c r="AX249" s="12" t="s">
        <v>72</v>
      </c>
      <c r="AY249" s="208" t="s">
        <v>131</v>
      </c>
    </row>
    <row r="250" spans="2:65" s="1" customFormat="1" ht="16.5" customHeight="1">
      <c r="B250" s="34"/>
      <c r="C250" s="182" t="s">
        <v>1150</v>
      </c>
      <c r="D250" s="182" t="s">
        <v>133</v>
      </c>
      <c r="E250" s="183" t="s">
        <v>1094</v>
      </c>
      <c r="F250" s="184" t="s">
        <v>1095</v>
      </c>
      <c r="G250" s="185" t="s">
        <v>418</v>
      </c>
      <c r="H250" s="186">
        <v>6</v>
      </c>
      <c r="I250" s="187"/>
      <c r="J250" s="188">
        <f>ROUND(I250*H250,2)</f>
        <v>0</v>
      </c>
      <c r="K250" s="184" t="s">
        <v>137</v>
      </c>
      <c r="L250" s="38"/>
      <c r="M250" s="189" t="s">
        <v>19</v>
      </c>
      <c r="N250" s="190" t="s">
        <v>43</v>
      </c>
      <c r="O250" s="60"/>
      <c r="P250" s="191">
        <f>O250*H250</f>
        <v>0</v>
      </c>
      <c r="Q250" s="191">
        <v>0</v>
      </c>
      <c r="R250" s="191">
        <f>Q250*H250</f>
        <v>0</v>
      </c>
      <c r="S250" s="191">
        <v>0</v>
      </c>
      <c r="T250" s="192">
        <f>S250*H250</f>
        <v>0</v>
      </c>
      <c r="AR250" s="17" t="s">
        <v>138</v>
      </c>
      <c r="AT250" s="17" t="s">
        <v>133</v>
      </c>
      <c r="AU250" s="17" t="s">
        <v>81</v>
      </c>
      <c r="AY250" s="17" t="s">
        <v>131</v>
      </c>
      <c r="BE250" s="193">
        <f>IF(N250="základní",J250,0)</f>
        <v>0</v>
      </c>
      <c r="BF250" s="193">
        <f>IF(N250="snížená",J250,0)</f>
        <v>0</v>
      </c>
      <c r="BG250" s="193">
        <f>IF(N250="zákl. přenesená",J250,0)</f>
        <v>0</v>
      </c>
      <c r="BH250" s="193">
        <f>IF(N250="sníž. přenesená",J250,0)</f>
        <v>0</v>
      </c>
      <c r="BI250" s="193">
        <f>IF(N250="nulová",J250,0)</f>
        <v>0</v>
      </c>
      <c r="BJ250" s="17" t="s">
        <v>79</v>
      </c>
      <c r="BK250" s="193">
        <f>ROUND(I250*H250,2)</f>
        <v>0</v>
      </c>
      <c r="BL250" s="17" t="s">
        <v>138</v>
      </c>
      <c r="BM250" s="17" t="s">
        <v>1151</v>
      </c>
    </row>
    <row r="251" spans="2:65" s="1" customFormat="1" ht="11.25">
      <c r="B251" s="34"/>
      <c r="C251" s="35"/>
      <c r="D251" s="194" t="s">
        <v>140</v>
      </c>
      <c r="E251" s="35"/>
      <c r="F251" s="195" t="s">
        <v>1097</v>
      </c>
      <c r="G251" s="35"/>
      <c r="H251" s="35"/>
      <c r="I251" s="112"/>
      <c r="J251" s="35"/>
      <c r="K251" s="35"/>
      <c r="L251" s="38"/>
      <c r="M251" s="196"/>
      <c r="N251" s="60"/>
      <c r="O251" s="60"/>
      <c r="P251" s="60"/>
      <c r="Q251" s="60"/>
      <c r="R251" s="60"/>
      <c r="S251" s="60"/>
      <c r="T251" s="61"/>
      <c r="AT251" s="17" t="s">
        <v>140</v>
      </c>
      <c r="AU251" s="17" t="s">
        <v>81</v>
      </c>
    </row>
    <row r="252" spans="2:65" s="1" customFormat="1" ht="29.25">
      <c r="B252" s="34"/>
      <c r="C252" s="35"/>
      <c r="D252" s="194" t="s">
        <v>142</v>
      </c>
      <c r="E252" s="35"/>
      <c r="F252" s="197" t="s">
        <v>1092</v>
      </c>
      <c r="G252" s="35"/>
      <c r="H252" s="35"/>
      <c r="I252" s="112"/>
      <c r="J252" s="35"/>
      <c r="K252" s="35"/>
      <c r="L252" s="38"/>
      <c r="M252" s="196"/>
      <c r="N252" s="60"/>
      <c r="O252" s="60"/>
      <c r="P252" s="60"/>
      <c r="Q252" s="60"/>
      <c r="R252" s="60"/>
      <c r="S252" s="60"/>
      <c r="T252" s="61"/>
      <c r="AT252" s="17" t="s">
        <v>142</v>
      </c>
      <c r="AU252" s="17" t="s">
        <v>81</v>
      </c>
    </row>
    <row r="253" spans="2:65" s="12" customFormat="1" ht="11.25">
      <c r="B253" s="198"/>
      <c r="C253" s="199"/>
      <c r="D253" s="194" t="s">
        <v>146</v>
      </c>
      <c r="E253" s="200" t="s">
        <v>19</v>
      </c>
      <c r="F253" s="201" t="s">
        <v>1032</v>
      </c>
      <c r="G253" s="199"/>
      <c r="H253" s="202">
        <v>1</v>
      </c>
      <c r="I253" s="203"/>
      <c r="J253" s="199"/>
      <c r="K253" s="199"/>
      <c r="L253" s="204"/>
      <c r="M253" s="205"/>
      <c r="N253" s="206"/>
      <c r="O253" s="206"/>
      <c r="P253" s="206"/>
      <c r="Q253" s="206"/>
      <c r="R253" s="206"/>
      <c r="S253" s="206"/>
      <c r="T253" s="207"/>
      <c r="AT253" s="208" t="s">
        <v>146</v>
      </c>
      <c r="AU253" s="208" t="s">
        <v>81</v>
      </c>
      <c r="AV253" s="12" t="s">
        <v>81</v>
      </c>
      <c r="AW253" s="12" t="s">
        <v>33</v>
      </c>
      <c r="AX253" s="12" t="s">
        <v>72</v>
      </c>
      <c r="AY253" s="208" t="s">
        <v>131</v>
      </c>
    </row>
    <row r="254" spans="2:65" s="12" customFormat="1" ht="11.25">
      <c r="B254" s="198"/>
      <c r="C254" s="199"/>
      <c r="D254" s="194" t="s">
        <v>146</v>
      </c>
      <c r="E254" s="200" t="s">
        <v>19</v>
      </c>
      <c r="F254" s="201" t="s">
        <v>1033</v>
      </c>
      <c r="G254" s="199"/>
      <c r="H254" s="202">
        <v>1</v>
      </c>
      <c r="I254" s="203"/>
      <c r="J254" s="199"/>
      <c r="K254" s="199"/>
      <c r="L254" s="204"/>
      <c r="M254" s="205"/>
      <c r="N254" s="206"/>
      <c r="O254" s="206"/>
      <c r="P254" s="206"/>
      <c r="Q254" s="206"/>
      <c r="R254" s="206"/>
      <c r="S254" s="206"/>
      <c r="T254" s="207"/>
      <c r="AT254" s="208" t="s">
        <v>146</v>
      </c>
      <c r="AU254" s="208" t="s">
        <v>81</v>
      </c>
      <c r="AV254" s="12" t="s">
        <v>81</v>
      </c>
      <c r="AW254" s="12" t="s">
        <v>33</v>
      </c>
      <c r="AX254" s="12" t="s">
        <v>72</v>
      </c>
      <c r="AY254" s="208" t="s">
        <v>131</v>
      </c>
    </row>
    <row r="255" spans="2:65" s="12" customFormat="1" ht="11.25">
      <c r="B255" s="198"/>
      <c r="C255" s="199"/>
      <c r="D255" s="194" t="s">
        <v>146</v>
      </c>
      <c r="E255" s="200" t="s">
        <v>19</v>
      </c>
      <c r="F255" s="201" t="s">
        <v>1093</v>
      </c>
      <c r="G255" s="199"/>
      <c r="H255" s="202">
        <v>4</v>
      </c>
      <c r="I255" s="203"/>
      <c r="J255" s="199"/>
      <c r="K255" s="199"/>
      <c r="L255" s="204"/>
      <c r="M255" s="205"/>
      <c r="N255" s="206"/>
      <c r="O255" s="206"/>
      <c r="P255" s="206"/>
      <c r="Q255" s="206"/>
      <c r="R255" s="206"/>
      <c r="S255" s="206"/>
      <c r="T255" s="207"/>
      <c r="AT255" s="208" t="s">
        <v>146</v>
      </c>
      <c r="AU255" s="208" t="s">
        <v>81</v>
      </c>
      <c r="AV255" s="12" t="s">
        <v>81</v>
      </c>
      <c r="AW255" s="12" t="s">
        <v>33</v>
      </c>
      <c r="AX255" s="12" t="s">
        <v>72</v>
      </c>
      <c r="AY255" s="208" t="s">
        <v>131</v>
      </c>
    </row>
    <row r="256" spans="2:65" s="1" customFormat="1" ht="16.5" customHeight="1">
      <c r="B256" s="34"/>
      <c r="C256" s="182" t="s">
        <v>1152</v>
      </c>
      <c r="D256" s="182" t="s">
        <v>133</v>
      </c>
      <c r="E256" s="183" t="s">
        <v>1098</v>
      </c>
      <c r="F256" s="184" t="s">
        <v>1099</v>
      </c>
      <c r="G256" s="185" t="s">
        <v>418</v>
      </c>
      <c r="H256" s="186">
        <v>84</v>
      </c>
      <c r="I256" s="187"/>
      <c r="J256" s="188">
        <f>ROUND(I256*H256,2)</f>
        <v>0</v>
      </c>
      <c r="K256" s="184" t="s">
        <v>137</v>
      </c>
      <c r="L256" s="38"/>
      <c r="M256" s="189" t="s">
        <v>19</v>
      </c>
      <c r="N256" s="190" t="s">
        <v>43</v>
      </c>
      <c r="O256" s="60"/>
      <c r="P256" s="191">
        <f>O256*H256</f>
        <v>0</v>
      </c>
      <c r="Q256" s="191">
        <v>0</v>
      </c>
      <c r="R256" s="191">
        <f>Q256*H256</f>
        <v>0</v>
      </c>
      <c r="S256" s="191">
        <v>0</v>
      </c>
      <c r="T256" s="192">
        <f>S256*H256</f>
        <v>0</v>
      </c>
      <c r="AR256" s="17" t="s">
        <v>138</v>
      </c>
      <c r="AT256" s="17" t="s">
        <v>133</v>
      </c>
      <c r="AU256" s="17" t="s">
        <v>81</v>
      </c>
      <c r="AY256" s="17" t="s">
        <v>131</v>
      </c>
      <c r="BE256" s="193">
        <f>IF(N256="základní",J256,0)</f>
        <v>0</v>
      </c>
      <c r="BF256" s="193">
        <f>IF(N256="snížená",J256,0)</f>
        <v>0</v>
      </c>
      <c r="BG256" s="193">
        <f>IF(N256="zákl. přenesená",J256,0)</f>
        <v>0</v>
      </c>
      <c r="BH256" s="193">
        <f>IF(N256="sníž. přenesená",J256,0)</f>
        <v>0</v>
      </c>
      <c r="BI256" s="193">
        <f>IF(N256="nulová",J256,0)</f>
        <v>0</v>
      </c>
      <c r="BJ256" s="17" t="s">
        <v>79</v>
      </c>
      <c r="BK256" s="193">
        <f>ROUND(I256*H256,2)</f>
        <v>0</v>
      </c>
      <c r="BL256" s="17" t="s">
        <v>138</v>
      </c>
      <c r="BM256" s="17" t="s">
        <v>1153</v>
      </c>
    </row>
    <row r="257" spans="2:65" s="1" customFormat="1" ht="19.5">
      <c r="B257" s="34"/>
      <c r="C257" s="35"/>
      <c r="D257" s="194" t="s">
        <v>140</v>
      </c>
      <c r="E257" s="35"/>
      <c r="F257" s="195" t="s">
        <v>1101</v>
      </c>
      <c r="G257" s="35"/>
      <c r="H257" s="35"/>
      <c r="I257" s="112"/>
      <c r="J257" s="35"/>
      <c r="K257" s="35"/>
      <c r="L257" s="38"/>
      <c r="M257" s="196"/>
      <c r="N257" s="60"/>
      <c r="O257" s="60"/>
      <c r="P257" s="60"/>
      <c r="Q257" s="60"/>
      <c r="R257" s="60"/>
      <c r="S257" s="60"/>
      <c r="T257" s="61"/>
      <c r="AT257" s="17" t="s">
        <v>140</v>
      </c>
      <c r="AU257" s="17" t="s">
        <v>81</v>
      </c>
    </row>
    <row r="258" spans="2:65" s="1" customFormat="1" ht="29.25">
      <c r="B258" s="34"/>
      <c r="C258" s="35"/>
      <c r="D258" s="194" t="s">
        <v>142</v>
      </c>
      <c r="E258" s="35"/>
      <c r="F258" s="197" t="s">
        <v>1092</v>
      </c>
      <c r="G258" s="35"/>
      <c r="H258" s="35"/>
      <c r="I258" s="112"/>
      <c r="J258" s="35"/>
      <c r="K258" s="35"/>
      <c r="L258" s="38"/>
      <c r="M258" s="196"/>
      <c r="N258" s="60"/>
      <c r="O258" s="60"/>
      <c r="P258" s="60"/>
      <c r="Q258" s="60"/>
      <c r="R258" s="60"/>
      <c r="S258" s="60"/>
      <c r="T258" s="61"/>
      <c r="AT258" s="17" t="s">
        <v>142</v>
      </c>
      <c r="AU258" s="17" t="s">
        <v>81</v>
      </c>
    </row>
    <row r="259" spans="2:65" s="12" customFormat="1" ht="11.25">
      <c r="B259" s="198"/>
      <c r="C259" s="199"/>
      <c r="D259" s="194" t="s">
        <v>146</v>
      </c>
      <c r="E259" s="200" t="s">
        <v>19</v>
      </c>
      <c r="F259" s="201" t="s">
        <v>1038</v>
      </c>
      <c r="G259" s="199"/>
      <c r="H259" s="202">
        <v>14</v>
      </c>
      <c r="I259" s="203"/>
      <c r="J259" s="199"/>
      <c r="K259" s="199"/>
      <c r="L259" s="204"/>
      <c r="M259" s="205"/>
      <c r="N259" s="206"/>
      <c r="O259" s="206"/>
      <c r="P259" s="206"/>
      <c r="Q259" s="206"/>
      <c r="R259" s="206"/>
      <c r="S259" s="206"/>
      <c r="T259" s="207"/>
      <c r="AT259" s="208" t="s">
        <v>146</v>
      </c>
      <c r="AU259" s="208" t="s">
        <v>81</v>
      </c>
      <c r="AV259" s="12" t="s">
        <v>81</v>
      </c>
      <c r="AW259" s="12" t="s">
        <v>33</v>
      </c>
      <c r="AX259" s="12" t="s">
        <v>72</v>
      </c>
      <c r="AY259" s="208" t="s">
        <v>131</v>
      </c>
    </row>
    <row r="260" spans="2:65" s="12" customFormat="1" ht="11.25">
      <c r="B260" s="198"/>
      <c r="C260" s="199"/>
      <c r="D260" s="194" t="s">
        <v>146</v>
      </c>
      <c r="E260" s="200" t="s">
        <v>19</v>
      </c>
      <c r="F260" s="201" t="s">
        <v>1039</v>
      </c>
      <c r="G260" s="199"/>
      <c r="H260" s="202">
        <v>14</v>
      </c>
      <c r="I260" s="203"/>
      <c r="J260" s="199"/>
      <c r="K260" s="199"/>
      <c r="L260" s="204"/>
      <c r="M260" s="205"/>
      <c r="N260" s="206"/>
      <c r="O260" s="206"/>
      <c r="P260" s="206"/>
      <c r="Q260" s="206"/>
      <c r="R260" s="206"/>
      <c r="S260" s="206"/>
      <c r="T260" s="207"/>
      <c r="AT260" s="208" t="s">
        <v>146</v>
      </c>
      <c r="AU260" s="208" t="s">
        <v>81</v>
      </c>
      <c r="AV260" s="12" t="s">
        <v>81</v>
      </c>
      <c r="AW260" s="12" t="s">
        <v>33</v>
      </c>
      <c r="AX260" s="12" t="s">
        <v>72</v>
      </c>
      <c r="AY260" s="208" t="s">
        <v>131</v>
      </c>
    </row>
    <row r="261" spans="2:65" s="12" customFormat="1" ht="11.25">
      <c r="B261" s="198"/>
      <c r="C261" s="199"/>
      <c r="D261" s="194" t="s">
        <v>146</v>
      </c>
      <c r="E261" s="200" t="s">
        <v>19</v>
      </c>
      <c r="F261" s="201" t="s">
        <v>1102</v>
      </c>
      <c r="G261" s="199"/>
      <c r="H261" s="202">
        <v>56</v>
      </c>
      <c r="I261" s="203"/>
      <c r="J261" s="199"/>
      <c r="K261" s="199"/>
      <c r="L261" s="204"/>
      <c r="M261" s="205"/>
      <c r="N261" s="206"/>
      <c r="O261" s="206"/>
      <c r="P261" s="206"/>
      <c r="Q261" s="206"/>
      <c r="R261" s="206"/>
      <c r="S261" s="206"/>
      <c r="T261" s="207"/>
      <c r="AT261" s="208" t="s">
        <v>146</v>
      </c>
      <c r="AU261" s="208" t="s">
        <v>81</v>
      </c>
      <c r="AV261" s="12" t="s">
        <v>81</v>
      </c>
      <c r="AW261" s="12" t="s">
        <v>33</v>
      </c>
      <c r="AX261" s="12" t="s">
        <v>72</v>
      </c>
      <c r="AY261" s="208" t="s">
        <v>131</v>
      </c>
    </row>
    <row r="262" spans="2:65" s="1" customFormat="1" ht="16.5" customHeight="1">
      <c r="B262" s="34"/>
      <c r="C262" s="182" t="s">
        <v>254</v>
      </c>
      <c r="D262" s="182" t="s">
        <v>133</v>
      </c>
      <c r="E262" s="183" t="s">
        <v>1103</v>
      </c>
      <c r="F262" s="184" t="s">
        <v>1104</v>
      </c>
      <c r="G262" s="185" t="s">
        <v>418</v>
      </c>
      <c r="H262" s="186">
        <v>84</v>
      </c>
      <c r="I262" s="187"/>
      <c r="J262" s="188">
        <f>ROUND(I262*H262,2)</f>
        <v>0</v>
      </c>
      <c r="K262" s="184" t="s">
        <v>137</v>
      </c>
      <c r="L262" s="38"/>
      <c r="M262" s="189" t="s">
        <v>19</v>
      </c>
      <c r="N262" s="190" t="s">
        <v>43</v>
      </c>
      <c r="O262" s="60"/>
      <c r="P262" s="191">
        <f>O262*H262</f>
        <v>0</v>
      </c>
      <c r="Q262" s="191">
        <v>0</v>
      </c>
      <c r="R262" s="191">
        <f>Q262*H262</f>
        <v>0</v>
      </c>
      <c r="S262" s="191">
        <v>0</v>
      </c>
      <c r="T262" s="192">
        <f>S262*H262</f>
        <v>0</v>
      </c>
      <c r="AR262" s="17" t="s">
        <v>138</v>
      </c>
      <c r="AT262" s="17" t="s">
        <v>133</v>
      </c>
      <c r="AU262" s="17" t="s">
        <v>81</v>
      </c>
      <c r="AY262" s="17" t="s">
        <v>131</v>
      </c>
      <c r="BE262" s="193">
        <f>IF(N262="základní",J262,0)</f>
        <v>0</v>
      </c>
      <c r="BF262" s="193">
        <f>IF(N262="snížená",J262,0)</f>
        <v>0</v>
      </c>
      <c r="BG262" s="193">
        <f>IF(N262="zákl. přenesená",J262,0)</f>
        <v>0</v>
      </c>
      <c r="BH262" s="193">
        <f>IF(N262="sníž. přenesená",J262,0)</f>
        <v>0</v>
      </c>
      <c r="BI262" s="193">
        <f>IF(N262="nulová",J262,0)</f>
        <v>0</v>
      </c>
      <c r="BJ262" s="17" t="s">
        <v>79</v>
      </c>
      <c r="BK262" s="193">
        <f>ROUND(I262*H262,2)</f>
        <v>0</v>
      </c>
      <c r="BL262" s="17" t="s">
        <v>138</v>
      </c>
      <c r="BM262" s="17" t="s">
        <v>1154</v>
      </c>
    </row>
    <row r="263" spans="2:65" s="1" customFormat="1" ht="19.5">
      <c r="B263" s="34"/>
      <c r="C263" s="35"/>
      <c r="D263" s="194" t="s">
        <v>140</v>
      </c>
      <c r="E263" s="35"/>
      <c r="F263" s="195" t="s">
        <v>1106</v>
      </c>
      <c r="G263" s="35"/>
      <c r="H263" s="35"/>
      <c r="I263" s="112"/>
      <c r="J263" s="35"/>
      <c r="K263" s="35"/>
      <c r="L263" s="38"/>
      <c r="M263" s="196"/>
      <c r="N263" s="60"/>
      <c r="O263" s="60"/>
      <c r="P263" s="60"/>
      <c r="Q263" s="60"/>
      <c r="R263" s="60"/>
      <c r="S263" s="60"/>
      <c r="T263" s="61"/>
      <c r="AT263" s="17" t="s">
        <v>140</v>
      </c>
      <c r="AU263" s="17" t="s">
        <v>81</v>
      </c>
    </row>
    <row r="264" spans="2:65" s="1" customFormat="1" ht="29.25">
      <c r="B264" s="34"/>
      <c r="C264" s="35"/>
      <c r="D264" s="194" t="s">
        <v>142</v>
      </c>
      <c r="E264" s="35"/>
      <c r="F264" s="197" t="s">
        <v>1092</v>
      </c>
      <c r="G264" s="35"/>
      <c r="H264" s="35"/>
      <c r="I264" s="112"/>
      <c r="J264" s="35"/>
      <c r="K264" s="35"/>
      <c r="L264" s="38"/>
      <c r="M264" s="196"/>
      <c r="N264" s="60"/>
      <c r="O264" s="60"/>
      <c r="P264" s="60"/>
      <c r="Q264" s="60"/>
      <c r="R264" s="60"/>
      <c r="S264" s="60"/>
      <c r="T264" s="61"/>
      <c r="AT264" s="17" t="s">
        <v>142</v>
      </c>
      <c r="AU264" s="17" t="s">
        <v>81</v>
      </c>
    </row>
    <row r="265" spans="2:65" s="12" customFormat="1" ht="11.25">
      <c r="B265" s="198"/>
      <c r="C265" s="199"/>
      <c r="D265" s="194" t="s">
        <v>146</v>
      </c>
      <c r="E265" s="200" t="s">
        <v>19</v>
      </c>
      <c r="F265" s="201" t="s">
        <v>1038</v>
      </c>
      <c r="G265" s="199"/>
      <c r="H265" s="202">
        <v>14</v>
      </c>
      <c r="I265" s="203"/>
      <c r="J265" s="199"/>
      <c r="K265" s="199"/>
      <c r="L265" s="204"/>
      <c r="M265" s="205"/>
      <c r="N265" s="206"/>
      <c r="O265" s="206"/>
      <c r="P265" s="206"/>
      <c r="Q265" s="206"/>
      <c r="R265" s="206"/>
      <c r="S265" s="206"/>
      <c r="T265" s="207"/>
      <c r="AT265" s="208" t="s">
        <v>146</v>
      </c>
      <c r="AU265" s="208" t="s">
        <v>81</v>
      </c>
      <c r="AV265" s="12" t="s">
        <v>81</v>
      </c>
      <c r="AW265" s="12" t="s">
        <v>33</v>
      </c>
      <c r="AX265" s="12" t="s">
        <v>72</v>
      </c>
      <c r="AY265" s="208" t="s">
        <v>131</v>
      </c>
    </row>
    <row r="266" spans="2:65" s="12" customFormat="1" ht="11.25">
      <c r="B266" s="198"/>
      <c r="C266" s="199"/>
      <c r="D266" s="194" t="s">
        <v>146</v>
      </c>
      <c r="E266" s="200" t="s">
        <v>19</v>
      </c>
      <c r="F266" s="201" t="s">
        <v>1039</v>
      </c>
      <c r="G266" s="199"/>
      <c r="H266" s="202">
        <v>14</v>
      </c>
      <c r="I266" s="203"/>
      <c r="J266" s="199"/>
      <c r="K266" s="199"/>
      <c r="L266" s="204"/>
      <c r="M266" s="205"/>
      <c r="N266" s="206"/>
      <c r="O266" s="206"/>
      <c r="P266" s="206"/>
      <c r="Q266" s="206"/>
      <c r="R266" s="206"/>
      <c r="S266" s="206"/>
      <c r="T266" s="207"/>
      <c r="AT266" s="208" t="s">
        <v>146</v>
      </c>
      <c r="AU266" s="208" t="s">
        <v>81</v>
      </c>
      <c r="AV266" s="12" t="s">
        <v>81</v>
      </c>
      <c r="AW266" s="12" t="s">
        <v>33</v>
      </c>
      <c r="AX266" s="12" t="s">
        <v>72</v>
      </c>
      <c r="AY266" s="208" t="s">
        <v>131</v>
      </c>
    </row>
    <row r="267" spans="2:65" s="12" customFormat="1" ht="11.25">
      <c r="B267" s="198"/>
      <c r="C267" s="199"/>
      <c r="D267" s="194" t="s">
        <v>146</v>
      </c>
      <c r="E267" s="200" t="s">
        <v>19</v>
      </c>
      <c r="F267" s="201" t="s">
        <v>1102</v>
      </c>
      <c r="G267" s="199"/>
      <c r="H267" s="202">
        <v>56</v>
      </c>
      <c r="I267" s="203"/>
      <c r="J267" s="199"/>
      <c r="K267" s="199"/>
      <c r="L267" s="204"/>
      <c r="M267" s="205"/>
      <c r="N267" s="206"/>
      <c r="O267" s="206"/>
      <c r="P267" s="206"/>
      <c r="Q267" s="206"/>
      <c r="R267" s="206"/>
      <c r="S267" s="206"/>
      <c r="T267" s="207"/>
      <c r="AT267" s="208" t="s">
        <v>146</v>
      </c>
      <c r="AU267" s="208" t="s">
        <v>81</v>
      </c>
      <c r="AV267" s="12" t="s">
        <v>81</v>
      </c>
      <c r="AW267" s="12" t="s">
        <v>33</v>
      </c>
      <c r="AX267" s="12" t="s">
        <v>72</v>
      </c>
      <c r="AY267" s="208" t="s">
        <v>131</v>
      </c>
    </row>
    <row r="268" spans="2:65" s="1" customFormat="1" ht="16.5" customHeight="1">
      <c r="B268" s="34"/>
      <c r="C268" s="182" t="s">
        <v>1155</v>
      </c>
      <c r="D268" s="182" t="s">
        <v>133</v>
      </c>
      <c r="E268" s="183" t="s">
        <v>1156</v>
      </c>
      <c r="F268" s="184" t="s">
        <v>1157</v>
      </c>
      <c r="G268" s="185" t="s">
        <v>229</v>
      </c>
      <c r="H268" s="186">
        <v>46</v>
      </c>
      <c r="I268" s="187"/>
      <c r="J268" s="188">
        <f>ROUND(I268*H268,2)</f>
        <v>0</v>
      </c>
      <c r="K268" s="184" t="s">
        <v>19</v>
      </c>
      <c r="L268" s="38"/>
      <c r="M268" s="189" t="s">
        <v>19</v>
      </c>
      <c r="N268" s="190" t="s">
        <v>43</v>
      </c>
      <c r="O268" s="60"/>
      <c r="P268" s="191">
        <f>O268*H268</f>
        <v>0</v>
      </c>
      <c r="Q268" s="191">
        <v>0</v>
      </c>
      <c r="R268" s="191">
        <f>Q268*H268</f>
        <v>0</v>
      </c>
      <c r="S268" s="191">
        <v>0</v>
      </c>
      <c r="T268" s="192">
        <f>S268*H268</f>
        <v>0</v>
      </c>
      <c r="AR268" s="17" t="s">
        <v>138</v>
      </c>
      <c r="AT268" s="17" t="s">
        <v>133</v>
      </c>
      <c r="AU268" s="17" t="s">
        <v>81</v>
      </c>
      <c r="AY268" s="17" t="s">
        <v>131</v>
      </c>
      <c r="BE268" s="193">
        <f>IF(N268="základní",J268,0)</f>
        <v>0</v>
      </c>
      <c r="BF268" s="193">
        <f>IF(N268="snížená",J268,0)</f>
        <v>0</v>
      </c>
      <c r="BG268" s="193">
        <f>IF(N268="zákl. přenesená",J268,0)</f>
        <v>0</v>
      </c>
      <c r="BH268" s="193">
        <f>IF(N268="sníž. přenesená",J268,0)</f>
        <v>0</v>
      </c>
      <c r="BI268" s="193">
        <f>IF(N268="nulová",J268,0)</f>
        <v>0</v>
      </c>
      <c r="BJ268" s="17" t="s">
        <v>79</v>
      </c>
      <c r="BK268" s="193">
        <f>ROUND(I268*H268,2)</f>
        <v>0</v>
      </c>
      <c r="BL268" s="17" t="s">
        <v>138</v>
      </c>
      <c r="BM268" s="17" t="s">
        <v>1158</v>
      </c>
    </row>
    <row r="269" spans="2:65" s="1" customFormat="1" ht="11.25">
      <c r="B269" s="34"/>
      <c r="C269" s="35"/>
      <c r="D269" s="194" t="s">
        <v>140</v>
      </c>
      <c r="E269" s="35"/>
      <c r="F269" s="195" t="s">
        <v>1157</v>
      </c>
      <c r="G269" s="35"/>
      <c r="H269" s="35"/>
      <c r="I269" s="112"/>
      <c r="J269" s="35"/>
      <c r="K269" s="35"/>
      <c r="L269" s="38"/>
      <c r="M269" s="196"/>
      <c r="N269" s="60"/>
      <c r="O269" s="60"/>
      <c r="P269" s="60"/>
      <c r="Q269" s="60"/>
      <c r="R269" s="60"/>
      <c r="S269" s="60"/>
      <c r="T269" s="61"/>
      <c r="AT269" s="17" t="s">
        <v>140</v>
      </c>
      <c r="AU269" s="17" t="s">
        <v>81</v>
      </c>
    </row>
    <row r="270" spans="2:65" s="12" customFormat="1" ht="11.25">
      <c r="B270" s="198"/>
      <c r="C270" s="199"/>
      <c r="D270" s="194" t="s">
        <v>146</v>
      </c>
      <c r="E270" s="200" t="s">
        <v>19</v>
      </c>
      <c r="F270" s="201" t="s">
        <v>1159</v>
      </c>
      <c r="G270" s="199"/>
      <c r="H270" s="202">
        <v>46</v>
      </c>
      <c r="I270" s="203"/>
      <c r="J270" s="199"/>
      <c r="K270" s="199"/>
      <c r="L270" s="204"/>
      <c r="M270" s="205"/>
      <c r="N270" s="206"/>
      <c r="O270" s="206"/>
      <c r="P270" s="206"/>
      <c r="Q270" s="206"/>
      <c r="R270" s="206"/>
      <c r="S270" s="206"/>
      <c r="T270" s="207"/>
      <c r="AT270" s="208" t="s">
        <v>146</v>
      </c>
      <c r="AU270" s="208" t="s">
        <v>81</v>
      </c>
      <c r="AV270" s="12" t="s">
        <v>81</v>
      </c>
      <c r="AW270" s="12" t="s">
        <v>33</v>
      </c>
      <c r="AX270" s="12" t="s">
        <v>72</v>
      </c>
      <c r="AY270" s="208" t="s">
        <v>131</v>
      </c>
    </row>
    <row r="271" spans="2:65" s="1" customFormat="1" ht="16.5" customHeight="1">
      <c r="B271" s="34"/>
      <c r="C271" s="182" t="s">
        <v>1160</v>
      </c>
      <c r="D271" s="182" t="s">
        <v>133</v>
      </c>
      <c r="E271" s="183" t="s">
        <v>1161</v>
      </c>
      <c r="F271" s="184" t="s">
        <v>1162</v>
      </c>
      <c r="G271" s="185" t="s">
        <v>418</v>
      </c>
      <c r="H271" s="186">
        <v>2</v>
      </c>
      <c r="I271" s="187"/>
      <c r="J271" s="188">
        <f>ROUND(I271*H271,2)</f>
        <v>0</v>
      </c>
      <c r="K271" s="184" t="s">
        <v>19</v>
      </c>
      <c r="L271" s="38"/>
      <c r="M271" s="189" t="s">
        <v>19</v>
      </c>
      <c r="N271" s="190" t="s">
        <v>43</v>
      </c>
      <c r="O271" s="60"/>
      <c r="P271" s="191">
        <f>O271*H271</f>
        <v>0</v>
      </c>
      <c r="Q271" s="191">
        <v>0</v>
      </c>
      <c r="R271" s="191">
        <f>Q271*H271</f>
        <v>0</v>
      </c>
      <c r="S271" s="191">
        <v>0</v>
      </c>
      <c r="T271" s="192">
        <f>S271*H271</f>
        <v>0</v>
      </c>
      <c r="AR271" s="17" t="s">
        <v>138</v>
      </c>
      <c r="AT271" s="17" t="s">
        <v>133</v>
      </c>
      <c r="AU271" s="17" t="s">
        <v>81</v>
      </c>
      <c r="AY271" s="17" t="s">
        <v>131</v>
      </c>
      <c r="BE271" s="193">
        <f>IF(N271="základní",J271,0)</f>
        <v>0</v>
      </c>
      <c r="BF271" s="193">
        <f>IF(N271="snížená",J271,0)</f>
        <v>0</v>
      </c>
      <c r="BG271" s="193">
        <f>IF(N271="zákl. přenesená",J271,0)</f>
        <v>0</v>
      </c>
      <c r="BH271" s="193">
        <f>IF(N271="sníž. přenesená",J271,0)</f>
        <v>0</v>
      </c>
      <c r="BI271" s="193">
        <f>IF(N271="nulová",J271,0)</f>
        <v>0</v>
      </c>
      <c r="BJ271" s="17" t="s">
        <v>79</v>
      </c>
      <c r="BK271" s="193">
        <f>ROUND(I271*H271,2)</f>
        <v>0</v>
      </c>
      <c r="BL271" s="17" t="s">
        <v>138</v>
      </c>
      <c r="BM271" s="17" t="s">
        <v>1163</v>
      </c>
    </row>
    <row r="272" spans="2:65" s="1" customFormat="1" ht="11.25">
      <c r="B272" s="34"/>
      <c r="C272" s="35"/>
      <c r="D272" s="194" t="s">
        <v>140</v>
      </c>
      <c r="E272" s="35"/>
      <c r="F272" s="195" t="s">
        <v>1164</v>
      </c>
      <c r="G272" s="35"/>
      <c r="H272" s="35"/>
      <c r="I272" s="112"/>
      <c r="J272" s="35"/>
      <c r="K272" s="35"/>
      <c r="L272" s="38"/>
      <c r="M272" s="196"/>
      <c r="N272" s="60"/>
      <c r="O272" s="60"/>
      <c r="P272" s="60"/>
      <c r="Q272" s="60"/>
      <c r="R272" s="60"/>
      <c r="S272" s="60"/>
      <c r="T272" s="61"/>
      <c r="AT272" s="17" t="s">
        <v>140</v>
      </c>
      <c r="AU272" s="17" t="s">
        <v>81</v>
      </c>
    </row>
    <row r="273" spans="2:65" s="1" customFormat="1" ht="39">
      <c r="B273" s="34"/>
      <c r="C273" s="35"/>
      <c r="D273" s="194" t="s">
        <v>142</v>
      </c>
      <c r="E273" s="35"/>
      <c r="F273" s="197" t="s">
        <v>1115</v>
      </c>
      <c r="G273" s="35"/>
      <c r="H273" s="35"/>
      <c r="I273" s="112"/>
      <c r="J273" s="35"/>
      <c r="K273" s="35"/>
      <c r="L273" s="38"/>
      <c r="M273" s="196"/>
      <c r="N273" s="60"/>
      <c r="O273" s="60"/>
      <c r="P273" s="60"/>
      <c r="Q273" s="60"/>
      <c r="R273" s="60"/>
      <c r="S273" s="60"/>
      <c r="T273" s="61"/>
      <c r="AT273" s="17" t="s">
        <v>142</v>
      </c>
      <c r="AU273" s="17" t="s">
        <v>81</v>
      </c>
    </row>
    <row r="274" spans="2:65" s="12" customFormat="1" ht="11.25">
      <c r="B274" s="198"/>
      <c r="C274" s="199"/>
      <c r="D274" s="194" t="s">
        <v>146</v>
      </c>
      <c r="E274" s="200" t="s">
        <v>19</v>
      </c>
      <c r="F274" s="201" t="s">
        <v>1116</v>
      </c>
      <c r="G274" s="199"/>
      <c r="H274" s="202">
        <v>2</v>
      </c>
      <c r="I274" s="203"/>
      <c r="J274" s="199"/>
      <c r="K274" s="199"/>
      <c r="L274" s="204"/>
      <c r="M274" s="205"/>
      <c r="N274" s="206"/>
      <c r="O274" s="206"/>
      <c r="P274" s="206"/>
      <c r="Q274" s="206"/>
      <c r="R274" s="206"/>
      <c r="S274" s="206"/>
      <c r="T274" s="207"/>
      <c r="AT274" s="208" t="s">
        <v>146</v>
      </c>
      <c r="AU274" s="208" t="s">
        <v>81</v>
      </c>
      <c r="AV274" s="12" t="s">
        <v>81</v>
      </c>
      <c r="AW274" s="12" t="s">
        <v>33</v>
      </c>
      <c r="AX274" s="12" t="s">
        <v>72</v>
      </c>
      <c r="AY274" s="208" t="s">
        <v>131</v>
      </c>
    </row>
    <row r="275" spans="2:65" s="1" customFormat="1" ht="16.5" customHeight="1">
      <c r="B275" s="34"/>
      <c r="C275" s="182" t="s">
        <v>1165</v>
      </c>
      <c r="D275" s="182" t="s">
        <v>133</v>
      </c>
      <c r="E275" s="183" t="s">
        <v>1117</v>
      </c>
      <c r="F275" s="184" t="s">
        <v>1118</v>
      </c>
      <c r="G275" s="185" t="s">
        <v>418</v>
      </c>
      <c r="H275" s="186">
        <v>28</v>
      </c>
      <c r="I275" s="187"/>
      <c r="J275" s="188">
        <f>ROUND(I275*H275,2)</f>
        <v>0</v>
      </c>
      <c r="K275" s="184" t="s">
        <v>19</v>
      </c>
      <c r="L275" s="38"/>
      <c r="M275" s="189" t="s">
        <v>19</v>
      </c>
      <c r="N275" s="190" t="s">
        <v>43</v>
      </c>
      <c r="O275" s="60"/>
      <c r="P275" s="191">
        <f>O275*H275</f>
        <v>0</v>
      </c>
      <c r="Q275" s="191">
        <v>0</v>
      </c>
      <c r="R275" s="191">
        <f>Q275*H275</f>
        <v>0</v>
      </c>
      <c r="S275" s="191">
        <v>0</v>
      </c>
      <c r="T275" s="192">
        <f>S275*H275</f>
        <v>0</v>
      </c>
      <c r="AR275" s="17" t="s">
        <v>138</v>
      </c>
      <c r="AT275" s="17" t="s">
        <v>133</v>
      </c>
      <c r="AU275" s="17" t="s">
        <v>81</v>
      </c>
      <c r="AY275" s="17" t="s">
        <v>131</v>
      </c>
      <c r="BE275" s="193">
        <f>IF(N275="základní",J275,0)</f>
        <v>0</v>
      </c>
      <c r="BF275" s="193">
        <f>IF(N275="snížená",J275,0)</f>
        <v>0</v>
      </c>
      <c r="BG275" s="193">
        <f>IF(N275="zákl. přenesená",J275,0)</f>
        <v>0</v>
      </c>
      <c r="BH275" s="193">
        <f>IF(N275="sníž. přenesená",J275,0)</f>
        <v>0</v>
      </c>
      <c r="BI275" s="193">
        <f>IF(N275="nulová",J275,0)</f>
        <v>0</v>
      </c>
      <c r="BJ275" s="17" t="s">
        <v>79</v>
      </c>
      <c r="BK275" s="193">
        <f>ROUND(I275*H275,2)</f>
        <v>0</v>
      </c>
      <c r="BL275" s="17" t="s">
        <v>138</v>
      </c>
      <c r="BM275" s="17" t="s">
        <v>1166</v>
      </c>
    </row>
    <row r="276" spans="2:65" s="1" customFormat="1" ht="11.25">
      <c r="B276" s="34"/>
      <c r="C276" s="35"/>
      <c r="D276" s="194" t="s">
        <v>140</v>
      </c>
      <c r="E276" s="35"/>
      <c r="F276" s="195" t="s">
        <v>1118</v>
      </c>
      <c r="G276" s="35"/>
      <c r="H276" s="35"/>
      <c r="I276" s="112"/>
      <c r="J276" s="35"/>
      <c r="K276" s="35"/>
      <c r="L276" s="38"/>
      <c r="M276" s="196"/>
      <c r="N276" s="60"/>
      <c r="O276" s="60"/>
      <c r="P276" s="60"/>
      <c r="Q276" s="60"/>
      <c r="R276" s="60"/>
      <c r="S276" s="60"/>
      <c r="T276" s="61"/>
      <c r="AT276" s="17" t="s">
        <v>140</v>
      </c>
      <c r="AU276" s="17" t="s">
        <v>81</v>
      </c>
    </row>
    <row r="277" spans="2:65" s="12" customFormat="1" ht="11.25">
      <c r="B277" s="198"/>
      <c r="C277" s="199"/>
      <c r="D277" s="194" t="s">
        <v>146</v>
      </c>
      <c r="E277" s="200" t="s">
        <v>19</v>
      </c>
      <c r="F277" s="201" t="s">
        <v>1120</v>
      </c>
      <c r="G277" s="199"/>
      <c r="H277" s="202">
        <v>28</v>
      </c>
      <c r="I277" s="203"/>
      <c r="J277" s="199"/>
      <c r="K277" s="199"/>
      <c r="L277" s="204"/>
      <c r="M277" s="209"/>
      <c r="N277" s="210"/>
      <c r="O277" s="210"/>
      <c r="P277" s="210"/>
      <c r="Q277" s="210"/>
      <c r="R277" s="210"/>
      <c r="S277" s="210"/>
      <c r="T277" s="211"/>
      <c r="AT277" s="208" t="s">
        <v>146</v>
      </c>
      <c r="AU277" s="208" t="s">
        <v>81</v>
      </c>
      <c r="AV277" s="12" t="s">
        <v>81</v>
      </c>
      <c r="AW277" s="12" t="s">
        <v>33</v>
      </c>
      <c r="AX277" s="12" t="s">
        <v>72</v>
      </c>
      <c r="AY277" s="208" t="s">
        <v>131</v>
      </c>
    </row>
    <row r="278" spans="2:65" s="1" customFormat="1" ht="6.95" customHeight="1">
      <c r="B278" s="46"/>
      <c r="C278" s="47"/>
      <c r="D278" s="47"/>
      <c r="E278" s="47"/>
      <c r="F278" s="47"/>
      <c r="G278" s="47"/>
      <c r="H278" s="47"/>
      <c r="I278" s="134"/>
      <c r="J278" s="47"/>
      <c r="K278" s="47"/>
      <c r="L278" s="38"/>
    </row>
  </sheetData>
  <sheetProtection algorithmName="SHA-512" hashValue="DhP5W0I/fzCWt7xPN08gw9YpHjQ/Z1Kmhx+SzUad2IYx1lNpM2pL7e0Sh6zDvWI+LdhCLo7HSf9wLI47kWJYYw==" saltValue="utMkUl1+YxPXD6fLQdn4q5cQTMQc/Ui+W6L6gE2iG+tgPyy9sOA2eNXAqs95KRFyx3qe01//WQi2YkWap4PNRA==" spinCount="100000" sheet="1" objects="1" scenarios="1" formatColumns="0" formatRows="0" autoFilter="0"/>
  <autoFilter ref="C81:K277" xr:uid="{00000000-0009-0000-0000-000006000000}"/>
  <mergeCells count="9">
    <mergeCell ref="E50:H50"/>
    <mergeCell ref="E72:H72"/>
    <mergeCell ref="E74:H74"/>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25"/>
  <sheetViews>
    <sheetView showGridLines="0" workbookViewId="0"/>
  </sheetViews>
  <sheetFormatPr defaultRowHeight="15"/>
  <cols>
    <col min="1" max="1" width="8.33203125" customWidth="1"/>
    <col min="2" max="2" width="1.6640625" customWidth="1"/>
    <col min="3" max="3" width="4.1640625" customWidth="1"/>
    <col min="4" max="4" width="4.33203125" customWidth="1"/>
    <col min="5" max="5" width="17.1640625" customWidth="1"/>
    <col min="6" max="6" width="100.83203125" customWidth="1"/>
    <col min="7" max="7" width="8.6640625" customWidth="1"/>
    <col min="8" max="8" width="11.1640625" customWidth="1"/>
    <col min="9" max="9" width="14.1640625" style="106" customWidth="1"/>
    <col min="10" max="10" width="23.5" customWidth="1"/>
    <col min="11" max="11" width="15.5" customWidth="1"/>
    <col min="12" max="12" width="9.33203125" customWidth="1"/>
    <col min="13" max="13" width="10.83203125" hidden="1" customWidth="1"/>
    <col min="14" max="14" width="9.33203125" hidden="1"/>
    <col min="15" max="20" width="14.1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2" spans="2:46" ht="36.950000000000003" customHeight="1">
      <c r="L2" s="334"/>
      <c r="M2" s="334"/>
      <c r="N2" s="334"/>
      <c r="O2" s="334"/>
      <c r="P2" s="334"/>
      <c r="Q2" s="334"/>
      <c r="R2" s="334"/>
      <c r="S2" s="334"/>
      <c r="T2" s="334"/>
      <c r="U2" s="334"/>
      <c r="V2" s="334"/>
      <c r="AT2" s="17" t="s">
        <v>104</v>
      </c>
    </row>
    <row r="3" spans="2:46" ht="6.95" customHeight="1">
      <c r="B3" s="107"/>
      <c r="C3" s="108"/>
      <c r="D3" s="108"/>
      <c r="E3" s="108"/>
      <c r="F3" s="108"/>
      <c r="G3" s="108"/>
      <c r="H3" s="108"/>
      <c r="I3" s="109"/>
      <c r="J3" s="108"/>
      <c r="K3" s="108"/>
      <c r="L3" s="20"/>
      <c r="AT3" s="17" t="s">
        <v>81</v>
      </c>
    </row>
    <row r="4" spans="2:46" ht="24.95" customHeight="1">
      <c r="B4" s="20"/>
      <c r="D4" s="110" t="s">
        <v>105</v>
      </c>
      <c r="L4" s="20"/>
      <c r="M4" s="24" t="s">
        <v>10</v>
      </c>
      <c r="AT4" s="17" t="s">
        <v>4</v>
      </c>
    </row>
    <row r="5" spans="2:46" ht="6.95" customHeight="1">
      <c r="B5" s="20"/>
      <c r="L5" s="20"/>
    </row>
    <row r="6" spans="2:46" ht="12" customHeight="1">
      <c r="B6" s="20"/>
      <c r="D6" s="111" t="s">
        <v>16</v>
      </c>
      <c r="L6" s="20"/>
    </row>
    <row r="7" spans="2:46" ht="16.5" customHeight="1">
      <c r="B7" s="20"/>
      <c r="E7" s="367" t="str">
        <f>'Rekapitulace stavby'!K6</f>
        <v>Horoměřická S 071 - most, Praha 6, č. akce 999615 - Revize č.01</v>
      </c>
      <c r="F7" s="368"/>
      <c r="G7" s="368"/>
      <c r="H7" s="368"/>
      <c r="L7" s="20"/>
    </row>
    <row r="8" spans="2:46" s="1" customFormat="1" ht="12" customHeight="1">
      <c r="B8" s="38"/>
      <c r="D8" s="111" t="s">
        <v>106</v>
      </c>
      <c r="I8" s="112"/>
      <c r="L8" s="38"/>
    </row>
    <row r="9" spans="2:46" s="1" customFormat="1" ht="36.950000000000003" customHeight="1">
      <c r="B9" s="38"/>
      <c r="E9" s="370" t="s">
        <v>1167</v>
      </c>
      <c r="F9" s="369"/>
      <c r="G9" s="369"/>
      <c r="H9" s="369"/>
      <c r="I9" s="112"/>
      <c r="L9" s="38"/>
    </row>
    <row r="10" spans="2:46" s="1" customFormat="1" ht="11.25">
      <c r="B10" s="38"/>
      <c r="I10" s="112"/>
      <c r="L10" s="38"/>
    </row>
    <row r="11" spans="2:46" s="1" customFormat="1" ht="12" customHeight="1">
      <c r="B11" s="38"/>
      <c r="D11" s="111" t="s">
        <v>18</v>
      </c>
      <c r="F11" s="17" t="s">
        <v>19</v>
      </c>
      <c r="I11" s="113" t="s">
        <v>20</v>
      </c>
      <c r="J11" s="17" t="s">
        <v>19</v>
      </c>
      <c r="L11" s="38"/>
    </row>
    <row r="12" spans="2:46" s="1" customFormat="1" ht="12" customHeight="1">
      <c r="B12" s="38"/>
      <c r="D12" s="111" t="s">
        <v>21</v>
      </c>
      <c r="F12" s="17" t="s">
        <v>22</v>
      </c>
      <c r="I12" s="113" t="s">
        <v>23</v>
      </c>
      <c r="J12" s="114" t="str">
        <f>'Rekapitulace stavby'!AN8</f>
        <v>28. 1. 2019</v>
      </c>
      <c r="L12" s="38"/>
    </row>
    <row r="13" spans="2:46" s="1" customFormat="1" ht="10.9" customHeight="1">
      <c r="B13" s="38"/>
      <c r="I13" s="112"/>
      <c r="L13" s="38"/>
    </row>
    <row r="14" spans="2:46" s="1" customFormat="1" ht="12" customHeight="1">
      <c r="B14" s="38"/>
      <c r="D14" s="111" t="s">
        <v>25</v>
      </c>
      <c r="I14" s="113" t="s">
        <v>26</v>
      </c>
      <c r="J14" s="17" t="s">
        <v>19</v>
      </c>
      <c r="L14" s="38"/>
    </row>
    <row r="15" spans="2:46" s="1" customFormat="1" ht="18" customHeight="1">
      <c r="B15" s="38"/>
      <c r="E15" s="17" t="s">
        <v>27</v>
      </c>
      <c r="I15" s="113" t="s">
        <v>28</v>
      </c>
      <c r="J15" s="17" t="s">
        <v>19</v>
      </c>
      <c r="L15" s="38"/>
    </row>
    <row r="16" spans="2:46" s="1" customFormat="1" ht="6.95" customHeight="1">
      <c r="B16" s="38"/>
      <c r="I16" s="112"/>
      <c r="L16" s="38"/>
    </row>
    <row r="17" spans="2:12" s="1" customFormat="1" ht="12" customHeight="1">
      <c r="B17" s="38"/>
      <c r="D17" s="111" t="s">
        <v>29</v>
      </c>
      <c r="I17" s="113" t="s">
        <v>26</v>
      </c>
      <c r="J17" s="30" t="str">
        <f>'Rekapitulace stavby'!AN13</f>
        <v>Vyplň údaj</v>
      </c>
      <c r="L17" s="38"/>
    </row>
    <row r="18" spans="2:12" s="1" customFormat="1" ht="18" customHeight="1">
      <c r="B18" s="38"/>
      <c r="E18" s="371" t="str">
        <f>'Rekapitulace stavby'!E14</f>
        <v>Vyplň údaj</v>
      </c>
      <c r="F18" s="372"/>
      <c r="G18" s="372"/>
      <c r="H18" s="372"/>
      <c r="I18" s="113" t="s">
        <v>28</v>
      </c>
      <c r="J18" s="30" t="str">
        <f>'Rekapitulace stavby'!AN14</f>
        <v>Vyplň údaj</v>
      </c>
      <c r="L18" s="38"/>
    </row>
    <row r="19" spans="2:12" s="1" customFormat="1" ht="6.95" customHeight="1">
      <c r="B19" s="38"/>
      <c r="I19" s="112"/>
      <c r="L19" s="38"/>
    </row>
    <row r="20" spans="2:12" s="1" customFormat="1" ht="12" customHeight="1">
      <c r="B20" s="38"/>
      <c r="D20" s="111" t="s">
        <v>31</v>
      </c>
      <c r="I20" s="113" t="s">
        <v>26</v>
      </c>
      <c r="J20" s="17" t="s">
        <v>19</v>
      </c>
      <c r="L20" s="38"/>
    </row>
    <row r="21" spans="2:12" s="1" customFormat="1" ht="18" customHeight="1">
      <c r="B21" s="38"/>
      <c r="E21" s="17" t="s">
        <v>32</v>
      </c>
      <c r="I21" s="113" t="s">
        <v>28</v>
      </c>
      <c r="J21" s="17" t="s">
        <v>19</v>
      </c>
      <c r="L21" s="38"/>
    </row>
    <row r="22" spans="2:12" s="1" customFormat="1" ht="6.95" customHeight="1">
      <c r="B22" s="38"/>
      <c r="I22" s="112"/>
      <c r="L22" s="38"/>
    </row>
    <row r="23" spans="2:12" s="1" customFormat="1" ht="12" customHeight="1">
      <c r="B23" s="38"/>
      <c r="D23" s="111" t="s">
        <v>34</v>
      </c>
      <c r="I23" s="113" t="s">
        <v>26</v>
      </c>
      <c r="J23" s="17" t="str">
        <f>IF('Rekapitulace stavby'!AN19="","",'Rekapitulace stavby'!AN19)</f>
        <v/>
      </c>
      <c r="L23" s="38"/>
    </row>
    <row r="24" spans="2:12" s="1" customFormat="1" ht="18" customHeight="1">
      <c r="B24" s="38"/>
      <c r="E24" s="17" t="str">
        <f>IF('Rekapitulace stavby'!E20="","",'Rekapitulace stavby'!E20)</f>
        <v xml:space="preserve"> </v>
      </c>
      <c r="I24" s="113" t="s">
        <v>28</v>
      </c>
      <c r="J24" s="17" t="str">
        <f>IF('Rekapitulace stavby'!AN20="","",'Rekapitulace stavby'!AN20)</f>
        <v/>
      </c>
      <c r="L24" s="38"/>
    </row>
    <row r="25" spans="2:12" s="1" customFormat="1" ht="6.95" customHeight="1">
      <c r="B25" s="38"/>
      <c r="I25" s="112"/>
      <c r="L25" s="38"/>
    </row>
    <row r="26" spans="2:12" s="1" customFormat="1" ht="12" customHeight="1">
      <c r="B26" s="38"/>
      <c r="D26" s="111" t="s">
        <v>36</v>
      </c>
      <c r="I26" s="112"/>
      <c r="L26" s="38"/>
    </row>
    <row r="27" spans="2:12" s="7" customFormat="1" ht="16.5" customHeight="1">
      <c r="B27" s="115"/>
      <c r="E27" s="373" t="s">
        <v>19</v>
      </c>
      <c r="F27" s="373"/>
      <c r="G27" s="373"/>
      <c r="H27" s="373"/>
      <c r="I27" s="116"/>
      <c r="L27" s="115"/>
    </row>
    <row r="28" spans="2:12" s="1" customFormat="1" ht="6.95" customHeight="1">
      <c r="B28" s="38"/>
      <c r="I28" s="112"/>
      <c r="L28" s="38"/>
    </row>
    <row r="29" spans="2:12" s="1" customFormat="1" ht="6.95" customHeight="1">
      <c r="B29" s="38"/>
      <c r="D29" s="56"/>
      <c r="E29" s="56"/>
      <c r="F29" s="56"/>
      <c r="G29" s="56"/>
      <c r="H29" s="56"/>
      <c r="I29" s="117"/>
      <c r="J29" s="56"/>
      <c r="K29" s="56"/>
      <c r="L29" s="38"/>
    </row>
    <row r="30" spans="2:12" s="1" customFormat="1" ht="25.35" customHeight="1">
      <c r="B30" s="38"/>
      <c r="D30" s="118" t="s">
        <v>38</v>
      </c>
      <c r="I30" s="112"/>
      <c r="J30" s="119">
        <f>ROUND(J85, 2)</f>
        <v>0</v>
      </c>
      <c r="L30" s="38"/>
    </row>
    <row r="31" spans="2:12" s="1" customFormat="1" ht="6.95" customHeight="1">
      <c r="B31" s="38"/>
      <c r="D31" s="56"/>
      <c r="E31" s="56"/>
      <c r="F31" s="56"/>
      <c r="G31" s="56"/>
      <c r="H31" s="56"/>
      <c r="I31" s="117"/>
      <c r="J31" s="56"/>
      <c r="K31" s="56"/>
      <c r="L31" s="38"/>
    </row>
    <row r="32" spans="2:12" s="1" customFormat="1" ht="14.45" customHeight="1">
      <c r="B32" s="38"/>
      <c r="F32" s="120" t="s">
        <v>40</v>
      </c>
      <c r="I32" s="121" t="s">
        <v>39</v>
      </c>
      <c r="J32" s="120" t="s">
        <v>41</v>
      </c>
      <c r="L32" s="38"/>
    </row>
    <row r="33" spans="2:12" s="1" customFormat="1" ht="14.45" customHeight="1">
      <c r="B33" s="38"/>
      <c r="D33" s="111" t="s">
        <v>42</v>
      </c>
      <c r="E33" s="111" t="s">
        <v>43</v>
      </c>
      <c r="F33" s="122">
        <f>ROUND((SUM(BE85:BE124)),  2)</f>
        <v>0</v>
      </c>
      <c r="I33" s="123">
        <v>0.21</v>
      </c>
      <c r="J33" s="122">
        <f>ROUND(((SUM(BE85:BE124))*I33),  2)</f>
        <v>0</v>
      </c>
      <c r="L33" s="38"/>
    </row>
    <row r="34" spans="2:12" s="1" customFormat="1" ht="14.45" customHeight="1">
      <c r="B34" s="38"/>
      <c r="E34" s="111" t="s">
        <v>44</v>
      </c>
      <c r="F34" s="122">
        <f>ROUND((SUM(BF85:BF124)),  2)</f>
        <v>0</v>
      </c>
      <c r="I34" s="123">
        <v>0.15</v>
      </c>
      <c r="J34" s="122">
        <f>ROUND(((SUM(BF85:BF124))*I34),  2)</f>
        <v>0</v>
      </c>
      <c r="L34" s="38"/>
    </row>
    <row r="35" spans="2:12" s="1" customFormat="1" ht="14.45" hidden="1" customHeight="1">
      <c r="B35" s="38"/>
      <c r="E35" s="111" t="s">
        <v>45</v>
      </c>
      <c r="F35" s="122">
        <f>ROUND((SUM(BG85:BG124)),  2)</f>
        <v>0</v>
      </c>
      <c r="I35" s="123">
        <v>0.21</v>
      </c>
      <c r="J35" s="122">
        <f>0</f>
        <v>0</v>
      </c>
      <c r="L35" s="38"/>
    </row>
    <row r="36" spans="2:12" s="1" customFormat="1" ht="14.45" hidden="1" customHeight="1">
      <c r="B36" s="38"/>
      <c r="E36" s="111" t="s">
        <v>46</v>
      </c>
      <c r="F36" s="122">
        <f>ROUND((SUM(BH85:BH124)),  2)</f>
        <v>0</v>
      </c>
      <c r="I36" s="123">
        <v>0.15</v>
      </c>
      <c r="J36" s="122">
        <f>0</f>
        <v>0</v>
      </c>
      <c r="L36" s="38"/>
    </row>
    <row r="37" spans="2:12" s="1" customFormat="1" ht="14.45" hidden="1" customHeight="1">
      <c r="B37" s="38"/>
      <c r="E37" s="111" t="s">
        <v>47</v>
      </c>
      <c r="F37" s="122">
        <f>ROUND((SUM(BI85:BI124)),  2)</f>
        <v>0</v>
      </c>
      <c r="I37" s="123">
        <v>0</v>
      </c>
      <c r="J37" s="122">
        <f>0</f>
        <v>0</v>
      </c>
      <c r="L37" s="38"/>
    </row>
    <row r="38" spans="2:12" s="1" customFormat="1" ht="6.95" customHeight="1">
      <c r="B38" s="38"/>
      <c r="I38" s="112"/>
      <c r="L38" s="38"/>
    </row>
    <row r="39" spans="2:12" s="1" customFormat="1" ht="25.35" customHeight="1">
      <c r="B39" s="38"/>
      <c r="C39" s="124"/>
      <c r="D39" s="125" t="s">
        <v>48</v>
      </c>
      <c r="E39" s="126"/>
      <c r="F39" s="126"/>
      <c r="G39" s="127" t="s">
        <v>49</v>
      </c>
      <c r="H39" s="128" t="s">
        <v>50</v>
      </c>
      <c r="I39" s="129"/>
      <c r="J39" s="130">
        <f>SUM(J30:J37)</f>
        <v>0</v>
      </c>
      <c r="K39" s="131"/>
      <c r="L39" s="38"/>
    </row>
    <row r="40" spans="2:12" s="1" customFormat="1" ht="14.45" customHeight="1">
      <c r="B40" s="132"/>
      <c r="C40" s="133"/>
      <c r="D40" s="133"/>
      <c r="E40" s="133"/>
      <c r="F40" s="133"/>
      <c r="G40" s="133"/>
      <c r="H40" s="133"/>
      <c r="I40" s="134"/>
      <c r="J40" s="133"/>
      <c r="K40" s="133"/>
      <c r="L40" s="38"/>
    </row>
    <row r="44" spans="2:12" s="1" customFormat="1" ht="6.95" customHeight="1">
      <c r="B44" s="135"/>
      <c r="C44" s="136"/>
      <c r="D44" s="136"/>
      <c r="E44" s="136"/>
      <c r="F44" s="136"/>
      <c r="G44" s="136"/>
      <c r="H44" s="136"/>
      <c r="I44" s="137"/>
      <c r="J44" s="136"/>
      <c r="K44" s="136"/>
      <c r="L44" s="38"/>
    </row>
    <row r="45" spans="2:12" s="1" customFormat="1" ht="24.95" customHeight="1">
      <c r="B45" s="34"/>
      <c r="C45" s="23" t="s">
        <v>110</v>
      </c>
      <c r="D45" s="35"/>
      <c r="E45" s="35"/>
      <c r="F45" s="35"/>
      <c r="G45" s="35"/>
      <c r="H45" s="35"/>
      <c r="I45" s="112"/>
      <c r="J45" s="35"/>
      <c r="K45" s="35"/>
      <c r="L45" s="38"/>
    </row>
    <row r="46" spans="2:12" s="1" customFormat="1" ht="6.95" customHeight="1">
      <c r="B46" s="34"/>
      <c r="C46" s="35"/>
      <c r="D46" s="35"/>
      <c r="E46" s="35"/>
      <c r="F46" s="35"/>
      <c r="G46" s="35"/>
      <c r="H46" s="35"/>
      <c r="I46" s="112"/>
      <c r="J46" s="35"/>
      <c r="K46" s="35"/>
      <c r="L46" s="38"/>
    </row>
    <row r="47" spans="2:12" s="1" customFormat="1" ht="12" customHeight="1">
      <c r="B47" s="34"/>
      <c r="C47" s="29" t="s">
        <v>16</v>
      </c>
      <c r="D47" s="35"/>
      <c r="E47" s="35"/>
      <c r="F47" s="35"/>
      <c r="G47" s="35"/>
      <c r="H47" s="35"/>
      <c r="I47" s="112"/>
      <c r="J47" s="35"/>
      <c r="K47" s="35"/>
      <c r="L47" s="38"/>
    </row>
    <row r="48" spans="2:12" s="1" customFormat="1" ht="16.5" customHeight="1">
      <c r="B48" s="34"/>
      <c r="C48" s="35"/>
      <c r="D48" s="35"/>
      <c r="E48" s="374" t="str">
        <f>E7</f>
        <v>Horoměřická S 071 - most, Praha 6, č. akce 999615 - Revize č.01</v>
      </c>
      <c r="F48" s="375"/>
      <c r="G48" s="375"/>
      <c r="H48" s="375"/>
      <c r="I48" s="112"/>
      <c r="J48" s="35"/>
      <c r="K48" s="35"/>
      <c r="L48" s="38"/>
    </row>
    <row r="49" spans="2:47" s="1" customFormat="1" ht="12" customHeight="1">
      <c r="B49" s="34"/>
      <c r="C49" s="29" t="s">
        <v>106</v>
      </c>
      <c r="D49" s="35"/>
      <c r="E49" s="35"/>
      <c r="F49" s="35"/>
      <c r="G49" s="35"/>
      <c r="H49" s="35"/>
      <c r="I49" s="112"/>
      <c r="J49" s="35"/>
      <c r="K49" s="35"/>
      <c r="L49" s="38"/>
    </row>
    <row r="50" spans="2:47" s="1" customFormat="1" ht="16.5" customHeight="1">
      <c r="B50" s="34"/>
      <c r="C50" s="35"/>
      <c r="D50" s="35"/>
      <c r="E50" s="343" t="str">
        <f>E9</f>
        <v>VON - Vedlejší a ostatní náklady</v>
      </c>
      <c r="F50" s="342"/>
      <c r="G50" s="342"/>
      <c r="H50" s="342"/>
      <c r="I50" s="112"/>
      <c r="J50" s="35"/>
      <c r="K50" s="35"/>
      <c r="L50" s="38"/>
    </row>
    <row r="51" spans="2:47" s="1" customFormat="1" ht="6.95" customHeight="1">
      <c r="B51" s="34"/>
      <c r="C51" s="35"/>
      <c r="D51" s="35"/>
      <c r="E51" s="35"/>
      <c r="F51" s="35"/>
      <c r="G51" s="35"/>
      <c r="H51" s="35"/>
      <c r="I51" s="112"/>
      <c r="J51" s="35"/>
      <c r="K51" s="35"/>
      <c r="L51" s="38"/>
    </row>
    <row r="52" spans="2:47" s="1" customFormat="1" ht="12" customHeight="1">
      <c r="B52" s="34"/>
      <c r="C52" s="29" t="s">
        <v>21</v>
      </c>
      <c r="D52" s="35"/>
      <c r="E52" s="35"/>
      <c r="F52" s="27" t="str">
        <f>F12</f>
        <v>ul. Horoměřická / Pod Habrovkou</v>
      </c>
      <c r="G52" s="35"/>
      <c r="H52" s="35"/>
      <c r="I52" s="113" t="s">
        <v>23</v>
      </c>
      <c r="J52" s="55" t="str">
        <f>IF(J12="","",J12)</f>
        <v>28. 1. 2019</v>
      </c>
      <c r="K52" s="35"/>
      <c r="L52" s="38"/>
    </row>
    <row r="53" spans="2:47" s="1" customFormat="1" ht="6.95" customHeight="1">
      <c r="B53" s="34"/>
      <c r="C53" s="35"/>
      <c r="D53" s="35"/>
      <c r="E53" s="35"/>
      <c r="F53" s="35"/>
      <c r="G53" s="35"/>
      <c r="H53" s="35"/>
      <c r="I53" s="112"/>
      <c r="J53" s="35"/>
      <c r="K53" s="35"/>
      <c r="L53" s="38"/>
    </row>
    <row r="54" spans="2:47" s="1" customFormat="1" ht="13.7" customHeight="1">
      <c r="B54" s="34"/>
      <c r="C54" s="29" t="s">
        <v>25</v>
      </c>
      <c r="D54" s="35"/>
      <c r="E54" s="35"/>
      <c r="F54" s="27" t="str">
        <f>E15</f>
        <v>TSK hl.m. Prahy, a.s.</v>
      </c>
      <c r="G54" s="35"/>
      <c r="H54" s="35"/>
      <c r="I54" s="113" t="s">
        <v>31</v>
      </c>
      <c r="J54" s="32" t="str">
        <f>E21</f>
        <v>AGA Letiště, spol. s r.o.</v>
      </c>
      <c r="K54" s="35"/>
      <c r="L54" s="38"/>
    </row>
    <row r="55" spans="2:47" s="1" customFormat="1" ht="13.7" customHeight="1">
      <c r="B55" s="34"/>
      <c r="C55" s="29" t="s">
        <v>29</v>
      </c>
      <c r="D55" s="35"/>
      <c r="E55" s="35"/>
      <c r="F55" s="27" t="str">
        <f>IF(E18="","",E18)</f>
        <v>Vyplň údaj</v>
      </c>
      <c r="G55" s="35"/>
      <c r="H55" s="35"/>
      <c r="I55" s="113" t="s">
        <v>34</v>
      </c>
      <c r="J55" s="32" t="str">
        <f>E24</f>
        <v xml:space="preserve"> </v>
      </c>
      <c r="K55" s="35"/>
      <c r="L55" s="38"/>
    </row>
    <row r="56" spans="2:47" s="1" customFormat="1" ht="10.35" customHeight="1">
      <c r="B56" s="34"/>
      <c r="C56" s="35"/>
      <c r="D56" s="35"/>
      <c r="E56" s="35"/>
      <c r="F56" s="35"/>
      <c r="G56" s="35"/>
      <c r="H56" s="35"/>
      <c r="I56" s="112"/>
      <c r="J56" s="35"/>
      <c r="K56" s="35"/>
      <c r="L56" s="38"/>
    </row>
    <row r="57" spans="2:47" s="1" customFormat="1" ht="29.25" customHeight="1">
      <c r="B57" s="34"/>
      <c r="C57" s="138" t="s">
        <v>111</v>
      </c>
      <c r="D57" s="139"/>
      <c r="E57" s="139"/>
      <c r="F57" s="139"/>
      <c r="G57" s="139"/>
      <c r="H57" s="139"/>
      <c r="I57" s="140"/>
      <c r="J57" s="141" t="s">
        <v>112</v>
      </c>
      <c r="K57" s="139"/>
      <c r="L57" s="38"/>
    </row>
    <row r="58" spans="2:47" s="1" customFormat="1" ht="10.35" customHeight="1">
      <c r="B58" s="34"/>
      <c r="C58" s="35"/>
      <c r="D58" s="35"/>
      <c r="E58" s="35"/>
      <c r="F58" s="35"/>
      <c r="G58" s="35"/>
      <c r="H58" s="35"/>
      <c r="I58" s="112"/>
      <c r="J58" s="35"/>
      <c r="K58" s="35"/>
      <c r="L58" s="38"/>
    </row>
    <row r="59" spans="2:47" s="1" customFormat="1" ht="22.9" customHeight="1">
      <c r="B59" s="34"/>
      <c r="C59" s="142" t="s">
        <v>70</v>
      </c>
      <c r="D59" s="35"/>
      <c r="E59" s="35"/>
      <c r="F59" s="35"/>
      <c r="G59" s="35"/>
      <c r="H59" s="35"/>
      <c r="I59" s="112"/>
      <c r="J59" s="73">
        <f>J85</f>
        <v>0</v>
      </c>
      <c r="K59" s="35"/>
      <c r="L59" s="38"/>
      <c r="AU59" s="17" t="s">
        <v>113</v>
      </c>
    </row>
    <row r="60" spans="2:47" s="8" customFormat="1" ht="24.95" customHeight="1">
      <c r="B60" s="143"/>
      <c r="C60" s="144"/>
      <c r="D60" s="145" t="s">
        <v>1168</v>
      </c>
      <c r="E60" s="146"/>
      <c r="F60" s="146"/>
      <c r="G60" s="146"/>
      <c r="H60" s="146"/>
      <c r="I60" s="147"/>
      <c r="J60" s="148">
        <f>J86</f>
        <v>0</v>
      </c>
      <c r="K60" s="144"/>
      <c r="L60" s="149"/>
    </row>
    <row r="61" spans="2:47" s="9" customFormat="1" ht="19.899999999999999" customHeight="1">
      <c r="B61" s="150"/>
      <c r="C61" s="94"/>
      <c r="D61" s="151" t="s">
        <v>1169</v>
      </c>
      <c r="E61" s="152"/>
      <c r="F61" s="152"/>
      <c r="G61" s="152"/>
      <c r="H61" s="152"/>
      <c r="I61" s="153"/>
      <c r="J61" s="154">
        <f>J87</f>
        <v>0</v>
      </c>
      <c r="K61" s="94"/>
      <c r="L61" s="155"/>
    </row>
    <row r="62" spans="2:47" s="9" customFormat="1" ht="19.899999999999999" customHeight="1">
      <c r="B62" s="150"/>
      <c r="C62" s="94"/>
      <c r="D62" s="151" t="s">
        <v>1170</v>
      </c>
      <c r="E62" s="152"/>
      <c r="F62" s="152"/>
      <c r="G62" s="152"/>
      <c r="H62" s="152"/>
      <c r="I62" s="153"/>
      <c r="J62" s="154">
        <f>J106</f>
        <v>0</v>
      </c>
      <c r="K62" s="94"/>
      <c r="L62" s="155"/>
    </row>
    <row r="63" spans="2:47" s="9" customFormat="1" ht="19.899999999999999" customHeight="1">
      <c r="B63" s="150"/>
      <c r="C63" s="94"/>
      <c r="D63" s="151" t="s">
        <v>1171</v>
      </c>
      <c r="E63" s="152"/>
      <c r="F63" s="152"/>
      <c r="G63" s="152"/>
      <c r="H63" s="152"/>
      <c r="I63" s="153"/>
      <c r="J63" s="154">
        <f>J110</f>
        <v>0</v>
      </c>
      <c r="K63" s="94"/>
      <c r="L63" s="155"/>
    </row>
    <row r="64" spans="2:47" s="9" customFormat="1" ht="19.899999999999999" customHeight="1">
      <c r="B64" s="150"/>
      <c r="C64" s="94"/>
      <c r="D64" s="151" t="s">
        <v>1172</v>
      </c>
      <c r="E64" s="152"/>
      <c r="F64" s="152"/>
      <c r="G64" s="152"/>
      <c r="H64" s="152"/>
      <c r="I64" s="153"/>
      <c r="J64" s="154">
        <f>J117</f>
        <v>0</v>
      </c>
      <c r="K64" s="94"/>
      <c r="L64" s="155"/>
    </row>
    <row r="65" spans="2:12" s="9" customFormat="1" ht="19.899999999999999" customHeight="1">
      <c r="B65" s="150"/>
      <c r="C65" s="94"/>
      <c r="D65" s="151" t="s">
        <v>1173</v>
      </c>
      <c r="E65" s="152"/>
      <c r="F65" s="152"/>
      <c r="G65" s="152"/>
      <c r="H65" s="152"/>
      <c r="I65" s="153"/>
      <c r="J65" s="154">
        <f>J121</f>
        <v>0</v>
      </c>
      <c r="K65" s="94"/>
      <c r="L65" s="155"/>
    </row>
    <row r="66" spans="2:12" s="1" customFormat="1" ht="21.75" customHeight="1">
      <c r="B66" s="34"/>
      <c r="C66" s="35"/>
      <c r="D66" s="35"/>
      <c r="E66" s="35"/>
      <c r="F66" s="35"/>
      <c r="G66" s="35"/>
      <c r="H66" s="35"/>
      <c r="I66" s="112"/>
      <c r="J66" s="35"/>
      <c r="K66" s="35"/>
      <c r="L66" s="38"/>
    </row>
    <row r="67" spans="2:12" s="1" customFormat="1" ht="6.95" customHeight="1">
      <c r="B67" s="46"/>
      <c r="C67" s="47"/>
      <c r="D67" s="47"/>
      <c r="E67" s="47"/>
      <c r="F67" s="47"/>
      <c r="G67" s="47"/>
      <c r="H67" s="47"/>
      <c r="I67" s="134"/>
      <c r="J67" s="47"/>
      <c r="K67" s="47"/>
      <c r="L67" s="38"/>
    </row>
    <row r="71" spans="2:12" s="1" customFormat="1" ht="6.95" customHeight="1">
      <c r="B71" s="48"/>
      <c r="C71" s="49"/>
      <c r="D71" s="49"/>
      <c r="E71" s="49"/>
      <c r="F71" s="49"/>
      <c r="G71" s="49"/>
      <c r="H71" s="49"/>
      <c r="I71" s="137"/>
      <c r="J71" s="49"/>
      <c r="K71" s="49"/>
      <c r="L71" s="38"/>
    </row>
    <row r="72" spans="2:12" s="1" customFormat="1" ht="24.95" customHeight="1">
      <c r="B72" s="34"/>
      <c r="C72" s="23" t="s">
        <v>116</v>
      </c>
      <c r="D72" s="35"/>
      <c r="E72" s="35"/>
      <c r="F72" s="35"/>
      <c r="G72" s="35"/>
      <c r="H72" s="35"/>
      <c r="I72" s="112"/>
      <c r="J72" s="35"/>
      <c r="K72" s="35"/>
      <c r="L72" s="38"/>
    </row>
    <row r="73" spans="2:12" s="1" customFormat="1" ht="6.95" customHeight="1">
      <c r="B73" s="34"/>
      <c r="C73" s="35"/>
      <c r="D73" s="35"/>
      <c r="E73" s="35"/>
      <c r="F73" s="35"/>
      <c r="G73" s="35"/>
      <c r="H73" s="35"/>
      <c r="I73" s="112"/>
      <c r="J73" s="35"/>
      <c r="K73" s="35"/>
      <c r="L73" s="38"/>
    </row>
    <row r="74" spans="2:12" s="1" customFormat="1" ht="12" customHeight="1">
      <c r="B74" s="34"/>
      <c r="C74" s="29" t="s">
        <v>16</v>
      </c>
      <c r="D74" s="35"/>
      <c r="E74" s="35"/>
      <c r="F74" s="35"/>
      <c r="G74" s="35"/>
      <c r="H74" s="35"/>
      <c r="I74" s="112"/>
      <c r="J74" s="35"/>
      <c r="K74" s="35"/>
      <c r="L74" s="38"/>
    </row>
    <row r="75" spans="2:12" s="1" customFormat="1" ht="16.5" customHeight="1">
      <c r="B75" s="34"/>
      <c r="C75" s="35"/>
      <c r="D75" s="35"/>
      <c r="E75" s="374" t="str">
        <f>E7</f>
        <v>Horoměřická S 071 - most, Praha 6, č. akce 999615 - Revize č.01</v>
      </c>
      <c r="F75" s="375"/>
      <c r="G75" s="375"/>
      <c r="H75" s="375"/>
      <c r="I75" s="112"/>
      <c r="J75" s="35"/>
      <c r="K75" s="35"/>
      <c r="L75" s="38"/>
    </row>
    <row r="76" spans="2:12" s="1" customFormat="1" ht="12" customHeight="1">
      <c r="B76" s="34"/>
      <c r="C76" s="29" t="s">
        <v>106</v>
      </c>
      <c r="D76" s="35"/>
      <c r="E76" s="35"/>
      <c r="F76" s="35"/>
      <c r="G76" s="35"/>
      <c r="H76" s="35"/>
      <c r="I76" s="112"/>
      <c r="J76" s="35"/>
      <c r="K76" s="35"/>
      <c r="L76" s="38"/>
    </row>
    <row r="77" spans="2:12" s="1" customFormat="1" ht="16.5" customHeight="1">
      <c r="B77" s="34"/>
      <c r="C77" s="35"/>
      <c r="D77" s="35"/>
      <c r="E77" s="343" t="str">
        <f>E9</f>
        <v>VON - Vedlejší a ostatní náklady</v>
      </c>
      <c r="F77" s="342"/>
      <c r="G77" s="342"/>
      <c r="H77" s="342"/>
      <c r="I77" s="112"/>
      <c r="J77" s="35"/>
      <c r="K77" s="35"/>
      <c r="L77" s="38"/>
    </row>
    <row r="78" spans="2:12" s="1" customFormat="1" ht="6.95" customHeight="1">
      <c r="B78" s="34"/>
      <c r="C78" s="35"/>
      <c r="D78" s="35"/>
      <c r="E78" s="35"/>
      <c r="F78" s="35"/>
      <c r="G78" s="35"/>
      <c r="H78" s="35"/>
      <c r="I78" s="112"/>
      <c r="J78" s="35"/>
      <c r="K78" s="35"/>
      <c r="L78" s="38"/>
    </row>
    <row r="79" spans="2:12" s="1" customFormat="1" ht="12" customHeight="1">
      <c r="B79" s="34"/>
      <c r="C79" s="29" t="s">
        <v>21</v>
      </c>
      <c r="D79" s="35"/>
      <c r="E79" s="35"/>
      <c r="F79" s="27" t="str">
        <f>F12</f>
        <v>ul. Horoměřická / Pod Habrovkou</v>
      </c>
      <c r="G79" s="35"/>
      <c r="H79" s="35"/>
      <c r="I79" s="113" t="s">
        <v>23</v>
      </c>
      <c r="J79" s="55" t="str">
        <f>IF(J12="","",J12)</f>
        <v>28. 1. 2019</v>
      </c>
      <c r="K79" s="35"/>
      <c r="L79" s="38"/>
    </row>
    <row r="80" spans="2:12" s="1" customFormat="1" ht="6.95" customHeight="1">
      <c r="B80" s="34"/>
      <c r="C80" s="35"/>
      <c r="D80" s="35"/>
      <c r="E80" s="35"/>
      <c r="F80" s="35"/>
      <c r="G80" s="35"/>
      <c r="H80" s="35"/>
      <c r="I80" s="112"/>
      <c r="J80" s="35"/>
      <c r="K80" s="35"/>
      <c r="L80" s="38"/>
    </row>
    <row r="81" spans="2:65" s="1" customFormat="1" ht="13.7" customHeight="1">
      <c r="B81" s="34"/>
      <c r="C81" s="29" t="s">
        <v>25</v>
      </c>
      <c r="D81" s="35"/>
      <c r="E81" s="35"/>
      <c r="F81" s="27" t="str">
        <f>E15</f>
        <v>TSK hl.m. Prahy, a.s.</v>
      </c>
      <c r="G81" s="35"/>
      <c r="H81" s="35"/>
      <c r="I81" s="113" t="s">
        <v>31</v>
      </c>
      <c r="J81" s="32" t="str">
        <f>E21</f>
        <v>AGA Letiště, spol. s r.o.</v>
      </c>
      <c r="K81" s="35"/>
      <c r="L81" s="38"/>
    </row>
    <row r="82" spans="2:65" s="1" customFormat="1" ht="13.7" customHeight="1">
      <c r="B82" s="34"/>
      <c r="C82" s="29" t="s">
        <v>29</v>
      </c>
      <c r="D82" s="35"/>
      <c r="E82" s="35"/>
      <c r="F82" s="27" t="str">
        <f>IF(E18="","",E18)</f>
        <v>Vyplň údaj</v>
      </c>
      <c r="G82" s="35"/>
      <c r="H82" s="35"/>
      <c r="I82" s="113" t="s">
        <v>34</v>
      </c>
      <c r="J82" s="32" t="str">
        <f>E24</f>
        <v xml:space="preserve"> </v>
      </c>
      <c r="K82" s="35"/>
      <c r="L82" s="38"/>
    </row>
    <row r="83" spans="2:65" s="1" customFormat="1" ht="10.35" customHeight="1">
      <c r="B83" s="34"/>
      <c r="C83" s="35"/>
      <c r="D83" s="35"/>
      <c r="E83" s="35"/>
      <c r="F83" s="35"/>
      <c r="G83" s="35"/>
      <c r="H83" s="35"/>
      <c r="I83" s="112"/>
      <c r="J83" s="35"/>
      <c r="K83" s="35"/>
      <c r="L83" s="38"/>
    </row>
    <row r="84" spans="2:65" s="10" customFormat="1" ht="29.25" customHeight="1">
      <c r="B84" s="156"/>
      <c r="C84" s="157" t="s">
        <v>117</v>
      </c>
      <c r="D84" s="158" t="s">
        <v>57</v>
      </c>
      <c r="E84" s="158" t="s">
        <v>53</v>
      </c>
      <c r="F84" s="158" t="s">
        <v>54</v>
      </c>
      <c r="G84" s="158" t="s">
        <v>118</v>
      </c>
      <c r="H84" s="158" t="s">
        <v>119</v>
      </c>
      <c r="I84" s="159" t="s">
        <v>120</v>
      </c>
      <c r="J84" s="158" t="s">
        <v>112</v>
      </c>
      <c r="K84" s="160" t="s">
        <v>121</v>
      </c>
      <c r="L84" s="161"/>
      <c r="M84" s="64" t="s">
        <v>19</v>
      </c>
      <c r="N84" s="65" t="s">
        <v>42</v>
      </c>
      <c r="O84" s="65" t="s">
        <v>122</v>
      </c>
      <c r="P84" s="65" t="s">
        <v>123</v>
      </c>
      <c r="Q84" s="65" t="s">
        <v>124</v>
      </c>
      <c r="R84" s="65" t="s">
        <v>125</v>
      </c>
      <c r="S84" s="65" t="s">
        <v>126</v>
      </c>
      <c r="T84" s="66" t="s">
        <v>127</v>
      </c>
    </row>
    <row r="85" spans="2:65" s="1" customFormat="1" ht="22.9" customHeight="1">
      <c r="B85" s="34"/>
      <c r="C85" s="71" t="s">
        <v>128</v>
      </c>
      <c r="D85" s="35"/>
      <c r="E85" s="35"/>
      <c r="F85" s="35"/>
      <c r="G85" s="35"/>
      <c r="H85" s="35"/>
      <c r="I85" s="112"/>
      <c r="J85" s="162">
        <f>BK85</f>
        <v>0</v>
      </c>
      <c r="K85" s="35"/>
      <c r="L85" s="38"/>
      <c r="M85" s="67"/>
      <c r="N85" s="68"/>
      <c r="O85" s="68"/>
      <c r="P85" s="163">
        <f>P86</f>
        <v>0</v>
      </c>
      <c r="Q85" s="68"/>
      <c r="R85" s="163">
        <f>R86</f>
        <v>0</v>
      </c>
      <c r="S85" s="68"/>
      <c r="T85" s="164">
        <f>T86</f>
        <v>0</v>
      </c>
      <c r="AT85" s="17" t="s">
        <v>71</v>
      </c>
      <c r="AU85" s="17" t="s">
        <v>113</v>
      </c>
      <c r="BK85" s="165">
        <f>BK86</f>
        <v>0</v>
      </c>
    </row>
    <row r="86" spans="2:65" s="11" customFormat="1" ht="25.9" customHeight="1">
      <c r="B86" s="166"/>
      <c r="C86" s="167"/>
      <c r="D86" s="168" t="s">
        <v>71</v>
      </c>
      <c r="E86" s="169" t="s">
        <v>1174</v>
      </c>
      <c r="F86" s="169" t="s">
        <v>1175</v>
      </c>
      <c r="G86" s="167"/>
      <c r="H86" s="167"/>
      <c r="I86" s="170"/>
      <c r="J86" s="171">
        <f>BK86</f>
        <v>0</v>
      </c>
      <c r="K86" s="167"/>
      <c r="L86" s="172"/>
      <c r="M86" s="173"/>
      <c r="N86" s="174"/>
      <c r="O86" s="174"/>
      <c r="P86" s="175">
        <f>P87+P106+P110+P117+P121</f>
        <v>0</v>
      </c>
      <c r="Q86" s="174"/>
      <c r="R86" s="175">
        <f>R87+R106+R110+R117+R121</f>
        <v>0</v>
      </c>
      <c r="S86" s="174"/>
      <c r="T86" s="176">
        <f>T87+T106+T110+T117+T121</f>
        <v>0</v>
      </c>
      <c r="AR86" s="177" t="s">
        <v>175</v>
      </c>
      <c r="AT86" s="178" t="s">
        <v>71</v>
      </c>
      <c r="AU86" s="178" t="s">
        <v>72</v>
      </c>
      <c r="AY86" s="177" t="s">
        <v>131</v>
      </c>
      <c r="BK86" s="179">
        <f>BK87+BK106+BK110+BK117+BK121</f>
        <v>0</v>
      </c>
    </row>
    <row r="87" spans="2:65" s="11" customFormat="1" ht="22.9" customHeight="1">
      <c r="B87" s="166"/>
      <c r="C87" s="167"/>
      <c r="D87" s="168" t="s">
        <v>71</v>
      </c>
      <c r="E87" s="180" t="s">
        <v>1176</v>
      </c>
      <c r="F87" s="180" t="s">
        <v>1177</v>
      </c>
      <c r="G87" s="167"/>
      <c r="H87" s="167"/>
      <c r="I87" s="170"/>
      <c r="J87" s="181">
        <f>BK87</f>
        <v>0</v>
      </c>
      <c r="K87" s="167"/>
      <c r="L87" s="172"/>
      <c r="M87" s="173"/>
      <c r="N87" s="174"/>
      <c r="O87" s="174"/>
      <c r="P87" s="175">
        <f>SUM(P88:P105)</f>
        <v>0</v>
      </c>
      <c r="Q87" s="174"/>
      <c r="R87" s="175">
        <f>SUM(R88:R105)</f>
        <v>0</v>
      </c>
      <c r="S87" s="174"/>
      <c r="T87" s="176">
        <f>SUM(T88:T105)</f>
        <v>0</v>
      </c>
      <c r="AR87" s="177" t="s">
        <v>175</v>
      </c>
      <c r="AT87" s="178" t="s">
        <v>71</v>
      </c>
      <c r="AU87" s="178" t="s">
        <v>79</v>
      </c>
      <c r="AY87" s="177" t="s">
        <v>131</v>
      </c>
      <c r="BK87" s="179">
        <f>SUM(BK88:BK105)</f>
        <v>0</v>
      </c>
    </row>
    <row r="88" spans="2:65" s="1" customFormat="1" ht="16.5" customHeight="1">
      <c r="B88" s="34"/>
      <c r="C88" s="182" t="s">
        <v>79</v>
      </c>
      <c r="D88" s="182" t="s">
        <v>133</v>
      </c>
      <c r="E88" s="183" t="s">
        <v>1178</v>
      </c>
      <c r="F88" s="184" t="s">
        <v>1179</v>
      </c>
      <c r="G88" s="185" t="s">
        <v>568</v>
      </c>
      <c r="H88" s="186">
        <v>1</v>
      </c>
      <c r="I88" s="187"/>
      <c r="J88" s="188">
        <f>ROUND(I88*H88,2)</f>
        <v>0</v>
      </c>
      <c r="K88" s="184" t="s">
        <v>137</v>
      </c>
      <c r="L88" s="38"/>
      <c r="M88" s="189" t="s">
        <v>19</v>
      </c>
      <c r="N88" s="190" t="s">
        <v>43</v>
      </c>
      <c r="O88" s="60"/>
      <c r="P88" s="191">
        <f>O88*H88</f>
        <v>0</v>
      </c>
      <c r="Q88" s="191">
        <v>0</v>
      </c>
      <c r="R88" s="191">
        <f>Q88*H88</f>
        <v>0</v>
      </c>
      <c r="S88" s="191">
        <v>0</v>
      </c>
      <c r="T88" s="192">
        <f>S88*H88</f>
        <v>0</v>
      </c>
      <c r="AR88" s="17" t="s">
        <v>1180</v>
      </c>
      <c r="AT88" s="17" t="s">
        <v>133</v>
      </c>
      <c r="AU88" s="17" t="s">
        <v>81</v>
      </c>
      <c r="AY88" s="17" t="s">
        <v>131</v>
      </c>
      <c r="BE88" s="193">
        <f>IF(N88="základní",J88,0)</f>
        <v>0</v>
      </c>
      <c r="BF88" s="193">
        <f>IF(N88="snížená",J88,0)</f>
        <v>0</v>
      </c>
      <c r="BG88" s="193">
        <f>IF(N88="zákl. přenesená",J88,0)</f>
        <v>0</v>
      </c>
      <c r="BH88" s="193">
        <f>IF(N88="sníž. přenesená",J88,0)</f>
        <v>0</v>
      </c>
      <c r="BI88" s="193">
        <f>IF(N88="nulová",J88,0)</f>
        <v>0</v>
      </c>
      <c r="BJ88" s="17" t="s">
        <v>79</v>
      </c>
      <c r="BK88" s="193">
        <f>ROUND(I88*H88,2)</f>
        <v>0</v>
      </c>
      <c r="BL88" s="17" t="s">
        <v>1180</v>
      </c>
      <c r="BM88" s="17" t="s">
        <v>1181</v>
      </c>
    </row>
    <row r="89" spans="2:65" s="1" customFormat="1" ht="11.25">
      <c r="B89" s="34"/>
      <c r="C89" s="35"/>
      <c r="D89" s="194" t="s">
        <v>140</v>
      </c>
      <c r="E89" s="35"/>
      <c r="F89" s="195" t="s">
        <v>1179</v>
      </c>
      <c r="G89" s="35"/>
      <c r="H89" s="35"/>
      <c r="I89" s="112"/>
      <c r="J89" s="35"/>
      <c r="K89" s="35"/>
      <c r="L89" s="38"/>
      <c r="M89" s="196"/>
      <c r="N89" s="60"/>
      <c r="O89" s="60"/>
      <c r="P89" s="60"/>
      <c r="Q89" s="60"/>
      <c r="R89" s="60"/>
      <c r="S89" s="60"/>
      <c r="T89" s="61"/>
      <c r="AT89" s="17" t="s">
        <v>140</v>
      </c>
      <c r="AU89" s="17" t="s">
        <v>81</v>
      </c>
    </row>
    <row r="90" spans="2:65" s="12" customFormat="1" ht="11.25">
      <c r="B90" s="198"/>
      <c r="C90" s="199"/>
      <c r="D90" s="194" t="s">
        <v>146</v>
      </c>
      <c r="E90" s="200" t="s">
        <v>19</v>
      </c>
      <c r="F90" s="201" t="s">
        <v>1182</v>
      </c>
      <c r="G90" s="199"/>
      <c r="H90" s="202">
        <v>1</v>
      </c>
      <c r="I90" s="203"/>
      <c r="J90" s="199"/>
      <c r="K90" s="199"/>
      <c r="L90" s="204"/>
      <c r="M90" s="205"/>
      <c r="N90" s="206"/>
      <c r="O90" s="206"/>
      <c r="P90" s="206"/>
      <c r="Q90" s="206"/>
      <c r="R90" s="206"/>
      <c r="S90" s="206"/>
      <c r="T90" s="207"/>
      <c r="AT90" s="208" t="s">
        <v>146</v>
      </c>
      <c r="AU90" s="208" t="s">
        <v>81</v>
      </c>
      <c r="AV90" s="12" t="s">
        <v>81</v>
      </c>
      <c r="AW90" s="12" t="s">
        <v>33</v>
      </c>
      <c r="AX90" s="12" t="s">
        <v>72</v>
      </c>
      <c r="AY90" s="208" t="s">
        <v>131</v>
      </c>
    </row>
    <row r="91" spans="2:65" s="1" customFormat="1" ht="16.5" customHeight="1">
      <c r="B91" s="34"/>
      <c r="C91" s="182" t="s">
        <v>81</v>
      </c>
      <c r="D91" s="182" t="s">
        <v>133</v>
      </c>
      <c r="E91" s="183" t="s">
        <v>1183</v>
      </c>
      <c r="F91" s="184" t="s">
        <v>1184</v>
      </c>
      <c r="G91" s="185" t="s">
        <v>568</v>
      </c>
      <c r="H91" s="186">
        <v>1</v>
      </c>
      <c r="I91" s="187"/>
      <c r="J91" s="188">
        <f>ROUND(I91*H91,2)</f>
        <v>0</v>
      </c>
      <c r="K91" s="184" t="s">
        <v>137</v>
      </c>
      <c r="L91" s="38"/>
      <c r="M91" s="189" t="s">
        <v>19</v>
      </c>
      <c r="N91" s="190" t="s">
        <v>43</v>
      </c>
      <c r="O91" s="60"/>
      <c r="P91" s="191">
        <f>O91*H91</f>
        <v>0</v>
      </c>
      <c r="Q91" s="191">
        <v>0</v>
      </c>
      <c r="R91" s="191">
        <f>Q91*H91</f>
        <v>0</v>
      </c>
      <c r="S91" s="191">
        <v>0</v>
      </c>
      <c r="T91" s="192">
        <f>S91*H91</f>
        <v>0</v>
      </c>
      <c r="AR91" s="17" t="s">
        <v>1180</v>
      </c>
      <c r="AT91" s="17" t="s">
        <v>133</v>
      </c>
      <c r="AU91" s="17" t="s">
        <v>81</v>
      </c>
      <c r="AY91" s="17" t="s">
        <v>131</v>
      </c>
      <c r="BE91" s="193">
        <f>IF(N91="základní",J91,0)</f>
        <v>0</v>
      </c>
      <c r="BF91" s="193">
        <f>IF(N91="snížená",J91,0)</f>
        <v>0</v>
      </c>
      <c r="BG91" s="193">
        <f>IF(N91="zákl. přenesená",J91,0)</f>
        <v>0</v>
      </c>
      <c r="BH91" s="193">
        <f>IF(N91="sníž. přenesená",J91,0)</f>
        <v>0</v>
      </c>
      <c r="BI91" s="193">
        <f>IF(N91="nulová",J91,0)</f>
        <v>0</v>
      </c>
      <c r="BJ91" s="17" t="s">
        <v>79</v>
      </c>
      <c r="BK91" s="193">
        <f>ROUND(I91*H91,2)</f>
        <v>0</v>
      </c>
      <c r="BL91" s="17" t="s">
        <v>1180</v>
      </c>
      <c r="BM91" s="17" t="s">
        <v>1185</v>
      </c>
    </row>
    <row r="92" spans="2:65" s="1" customFormat="1" ht="11.25">
      <c r="B92" s="34"/>
      <c r="C92" s="35"/>
      <c r="D92" s="194" t="s">
        <v>140</v>
      </c>
      <c r="E92" s="35"/>
      <c r="F92" s="195" t="s">
        <v>1184</v>
      </c>
      <c r="G92" s="35"/>
      <c r="H92" s="35"/>
      <c r="I92" s="112"/>
      <c r="J92" s="35"/>
      <c r="K92" s="35"/>
      <c r="L92" s="38"/>
      <c r="M92" s="196"/>
      <c r="N92" s="60"/>
      <c r="O92" s="60"/>
      <c r="P92" s="60"/>
      <c r="Q92" s="60"/>
      <c r="R92" s="60"/>
      <c r="S92" s="60"/>
      <c r="T92" s="61"/>
      <c r="AT92" s="17" t="s">
        <v>140</v>
      </c>
      <c r="AU92" s="17" t="s">
        <v>81</v>
      </c>
    </row>
    <row r="93" spans="2:65" s="1" customFormat="1" ht="19.5">
      <c r="B93" s="34"/>
      <c r="C93" s="35"/>
      <c r="D93" s="194" t="s">
        <v>144</v>
      </c>
      <c r="E93" s="35"/>
      <c r="F93" s="197" t="s">
        <v>1186</v>
      </c>
      <c r="G93" s="35"/>
      <c r="H93" s="35"/>
      <c r="I93" s="112"/>
      <c r="J93" s="35"/>
      <c r="K93" s="35"/>
      <c r="L93" s="38"/>
      <c r="M93" s="196"/>
      <c r="N93" s="60"/>
      <c r="O93" s="60"/>
      <c r="P93" s="60"/>
      <c r="Q93" s="60"/>
      <c r="R93" s="60"/>
      <c r="S93" s="60"/>
      <c r="T93" s="61"/>
      <c r="AT93" s="17" t="s">
        <v>144</v>
      </c>
      <c r="AU93" s="17" t="s">
        <v>81</v>
      </c>
    </row>
    <row r="94" spans="2:65" s="1" customFormat="1" ht="16.5" customHeight="1">
      <c r="B94" s="34"/>
      <c r="C94" s="182" t="s">
        <v>151</v>
      </c>
      <c r="D94" s="182" t="s">
        <v>133</v>
      </c>
      <c r="E94" s="183" t="s">
        <v>1187</v>
      </c>
      <c r="F94" s="184" t="s">
        <v>1188</v>
      </c>
      <c r="G94" s="185" t="s">
        <v>568</v>
      </c>
      <c r="H94" s="186">
        <v>1</v>
      </c>
      <c r="I94" s="187"/>
      <c r="J94" s="188">
        <f>ROUND(I94*H94,2)</f>
        <v>0</v>
      </c>
      <c r="K94" s="184" t="s">
        <v>137</v>
      </c>
      <c r="L94" s="38"/>
      <c r="M94" s="189" t="s">
        <v>19</v>
      </c>
      <c r="N94" s="190" t="s">
        <v>43</v>
      </c>
      <c r="O94" s="60"/>
      <c r="P94" s="191">
        <f>O94*H94</f>
        <v>0</v>
      </c>
      <c r="Q94" s="191">
        <v>0</v>
      </c>
      <c r="R94" s="191">
        <f>Q94*H94</f>
        <v>0</v>
      </c>
      <c r="S94" s="191">
        <v>0</v>
      </c>
      <c r="T94" s="192">
        <f>S94*H94</f>
        <v>0</v>
      </c>
      <c r="AR94" s="17" t="s">
        <v>1180</v>
      </c>
      <c r="AT94" s="17" t="s">
        <v>133</v>
      </c>
      <c r="AU94" s="17" t="s">
        <v>81</v>
      </c>
      <c r="AY94" s="17" t="s">
        <v>131</v>
      </c>
      <c r="BE94" s="193">
        <f>IF(N94="základní",J94,0)</f>
        <v>0</v>
      </c>
      <c r="BF94" s="193">
        <f>IF(N94="snížená",J94,0)</f>
        <v>0</v>
      </c>
      <c r="BG94" s="193">
        <f>IF(N94="zákl. přenesená",J94,0)</f>
        <v>0</v>
      </c>
      <c r="BH94" s="193">
        <f>IF(N94="sníž. přenesená",J94,0)</f>
        <v>0</v>
      </c>
      <c r="BI94" s="193">
        <f>IF(N94="nulová",J94,0)</f>
        <v>0</v>
      </c>
      <c r="BJ94" s="17" t="s">
        <v>79</v>
      </c>
      <c r="BK94" s="193">
        <f>ROUND(I94*H94,2)</f>
        <v>0</v>
      </c>
      <c r="BL94" s="17" t="s">
        <v>1180</v>
      </c>
      <c r="BM94" s="17" t="s">
        <v>1189</v>
      </c>
    </row>
    <row r="95" spans="2:65" s="1" customFormat="1" ht="11.25">
      <c r="B95" s="34"/>
      <c r="C95" s="35"/>
      <c r="D95" s="194" t="s">
        <v>140</v>
      </c>
      <c r="E95" s="35"/>
      <c r="F95" s="195" t="s">
        <v>1188</v>
      </c>
      <c r="G95" s="35"/>
      <c r="H95" s="35"/>
      <c r="I95" s="112"/>
      <c r="J95" s="35"/>
      <c r="K95" s="35"/>
      <c r="L95" s="38"/>
      <c r="M95" s="196"/>
      <c r="N95" s="60"/>
      <c r="O95" s="60"/>
      <c r="P95" s="60"/>
      <c r="Q95" s="60"/>
      <c r="R95" s="60"/>
      <c r="S95" s="60"/>
      <c r="T95" s="61"/>
      <c r="AT95" s="17" t="s">
        <v>140</v>
      </c>
      <c r="AU95" s="17" t="s">
        <v>81</v>
      </c>
    </row>
    <row r="96" spans="2:65" s="12" customFormat="1" ht="11.25">
      <c r="B96" s="198"/>
      <c r="C96" s="199"/>
      <c r="D96" s="194" t="s">
        <v>146</v>
      </c>
      <c r="E96" s="200" t="s">
        <v>19</v>
      </c>
      <c r="F96" s="201" t="s">
        <v>1190</v>
      </c>
      <c r="G96" s="199"/>
      <c r="H96" s="202">
        <v>1</v>
      </c>
      <c r="I96" s="203"/>
      <c r="J96" s="199"/>
      <c r="K96" s="199"/>
      <c r="L96" s="204"/>
      <c r="M96" s="205"/>
      <c r="N96" s="206"/>
      <c r="O96" s="206"/>
      <c r="P96" s="206"/>
      <c r="Q96" s="206"/>
      <c r="R96" s="206"/>
      <c r="S96" s="206"/>
      <c r="T96" s="207"/>
      <c r="AT96" s="208" t="s">
        <v>146</v>
      </c>
      <c r="AU96" s="208" t="s">
        <v>81</v>
      </c>
      <c r="AV96" s="12" t="s">
        <v>81</v>
      </c>
      <c r="AW96" s="12" t="s">
        <v>33</v>
      </c>
      <c r="AX96" s="12" t="s">
        <v>72</v>
      </c>
      <c r="AY96" s="208" t="s">
        <v>131</v>
      </c>
    </row>
    <row r="97" spans="2:65" s="1" customFormat="1" ht="16.5" customHeight="1">
      <c r="B97" s="34"/>
      <c r="C97" s="182" t="s">
        <v>138</v>
      </c>
      <c r="D97" s="182" t="s">
        <v>133</v>
      </c>
      <c r="E97" s="183" t="s">
        <v>1191</v>
      </c>
      <c r="F97" s="184" t="s">
        <v>1192</v>
      </c>
      <c r="G97" s="185" t="s">
        <v>568</v>
      </c>
      <c r="H97" s="186">
        <v>1</v>
      </c>
      <c r="I97" s="187"/>
      <c r="J97" s="188">
        <f>ROUND(I97*H97,2)</f>
        <v>0</v>
      </c>
      <c r="K97" s="184" t="s">
        <v>137</v>
      </c>
      <c r="L97" s="38"/>
      <c r="M97" s="189" t="s">
        <v>19</v>
      </c>
      <c r="N97" s="190" t="s">
        <v>43</v>
      </c>
      <c r="O97" s="60"/>
      <c r="P97" s="191">
        <f>O97*H97</f>
        <v>0</v>
      </c>
      <c r="Q97" s="191">
        <v>0</v>
      </c>
      <c r="R97" s="191">
        <f>Q97*H97</f>
        <v>0</v>
      </c>
      <c r="S97" s="191">
        <v>0</v>
      </c>
      <c r="T97" s="192">
        <f>S97*H97</f>
        <v>0</v>
      </c>
      <c r="AR97" s="17" t="s">
        <v>1180</v>
      </c>
      <c r="AT97" s="17" t="s">
        <v>133</v>
      </c>
      <c r="AU97" s="17" t="s">
        <v>81</v>
      </c>
      <c r="AY97" s="17" t="s">
        <v>131</v>
      </c>
      <c r="BE97" s="193">
        <f>IF(N97="základní",J97,0)</f>
        <v>0</v>
      </c>
      <c r="BF97" s="193">
        <f>IF(N97="snížená",J97,0)</f>
        <v>0</v>
      </c>
      <c r="BG97" s="193">
        <f>IF(N97="zákl. přenesená",J97,0)</f>
        <v>0</v>
      </c>
      <c r="BH97" s="193">
        <f>IF(N97="sníž. přenesená",J97,0)</f>
        <v>0</v>
      </c>
      <c r="BI97" s="193">
        <f>IF(N97="nulová",J97,0)</f>
        <v>0</v>
      </c>
      <c r="BJ97" s="17" t="s">
        <v>79</v>
      </c>
      <c r="BK97" s="193">
        <f>ROUND(I97*H97,2)</f>
        <v>0</v>
      </c>
      <c r="BL97" s="17" t="s">
        <v>1180</v>
      </c>
      <c r="BM97" s="17" t="s">
        <v>1193</v>
      </c>
    </row>
    <row r="98" spans="2:65" s="1" customFormat="1" ht="11.25">
      <c r="B98" s="34"/>
      <c r="C98" s="35"/>
      <c r="D98" s="194" t="s">
        <v>140</v>
      </c>
      <c r="E98" s="35"/>
      <c r="F98" s="195" t="s">
        <v>1192</v>
      </c>
      <c r="G98" s="35"/>
      <c r="H98" s="35"/>
      <c r="I98" s="112"/>
      <c r="J98" s="35"/>
      <c r="K98" s="35"/>
      <c r="L98" s="38"/>
      <c r="M98" s="196"/>
      <c r="N98" s="60"/>
      <c r="O98" s="60"/>
      <c r="P98" s="60"/>
      <c r="Q98" s="60"/>
      <c r="R98" s="60"/>
      <c r="S98" s="60"/>
      <c r="T98" s="61"/>
      <c r="AT98" s="17" t="s">
        <v>140</v>
      </c>
      <c r="AU98" s="17" t="s">
        <v>81</v>
      </c>
    </row>
    <row r="99" spans="2:65" s="1" customFormat="1" ht="19.5">
      <c r="B99" s="34"/>
      <c r="C99" s="35"/>
      <c r="D99" s="194" t="s">
        <v>144</v>
      </c>
      <c r="E99" s="35"/>
      <c r="F99" s="197" t="s">
        <v>1186</v>
      </c>
      <c r="G99" s="35"/>
      <c r="H99" s="35"/>
      <c r="I99" s="112"/>
      <c r="J99" s="35"/>
      <c r="K99" s="35"/>
      <c r="L99" s="38"/>
      <c r="M99" s="196"/>
      <c r="N99" s="60"/>
      <c r="O99" s="60"/>
      <c r="P99" s="60"/>
      <c r="Q99" s="60"/>
      <c r="R99" s="60"/>
      <c r="S99" s="60"/>
      <c r="T99" s="61"/>
      <c r="AT99" s="17" t="s">
        <v>144</v>
      </c>
      <c r="AU99" s="17" t="s">
        <v>81</v>
      </c>
    </row>
    <row r="100" spans="2:65" s="1" customFormat="1" ht="16.5" customHeight="1">
      <c r="B100" s="34"/>
      <c r="C100" s="182" t="s">
        <v>175</v>
      </c>
      <c r="D100" s="182" t="s">
        <v>133</v>
      </c>
      <c r="E100" s="183" t="s">
        <v>1194</v>
      </c>
      <c r="F100" s="184" t="s">
        <v>1195</v>
      </c>
      <c r="G100" s="185" t="s">
        <v>418</v>
      </c>
      <c r="H100" s="186">
        <v>4</v>
      </c>
      <c r="I100" s="187"/>
      <c r="J100" s="188">
        <f>ROUND(I100*H100,2)</f>
        <v>0</v>
      </c>
      <c r="K100" s="184" t="s">
        <v>137</v>
      </c>
      <c r="L100" s="38"/>
      <c r="M100" s="189" t="s">
        <v>19</v>
      </c>
      <c r="N100" s="190" t="s">
        <v>43</v>
      </c>
      <c r="O100" s="60"/>
      <c r="P100" s="191">
        <f>O100*H100</f>
        <v>0</v>
      </c>
      <c r="Q100" s="191">
        <v>0</v>
      </c>
      <c r="R100" s="191">
        <f>Q100*H100</f>
        <v>0</v>
      </c>
      <c r="S100" s="191">
        <v>0</v>
      </c>
      <c r="T100" s="192">
        <f>S100*H100</f>
        <v>0</v>
      </c>
      <c r="AR100" s="17" t="s">
        <v>1180</v>
      </c>
      <c r="AT100" s="17" t="s">
        <v>133</v>
      </c>
      <c r="AU100" s="17" t="s">
        <v>81</v>
      </c>
      <c r="AY100" s="17" t="s">
        <v>131</v>
      </c>
      <c r="BE100" s="193">
        <f>IF(N100="základní",J100,0)</f>
        <v>0</v>
      </c>
      <c r="BF100" s="193">
        <f>IF(N100="snížená",J100,0)</f>
        <v>0</v>
      </c>
      <c r="BG100" s="193">
        <f>IF(N100="zákl. přenesená",J100,0)</f>
        <v>0</v>
      </c>
      <c r="BH100" s="193">
        <f>IF(N100="sníž. přenesená",J100,0)</f>
        <v>0</v>
      </c>
      <c r="BI100" s="193">
        <f>IF(N100="nulová",J100,0)</f>
        <v>0</v>
      </c>
      <c r="BJ100" s="17" t="s">
        <v>79</v>
      </c>
      <c r="BK100" s="193">
        <f>ROUND(I100*H100,2)</f>
        <v>0</v>
      </c>
      <c r="BL100" s="17" t="s">
        <v>1180</v>
      </c>
      <c r="BM100" s="17" t="s">
        <v>1196</v>
      </c>
    </row>
    <row r="101" spans="2:65" s="1" customFormat="1" ht="11.25">
      <c r="B101" s="34"/>
      <c r="C101" s="35"/>
      <c r="D101" s="194" t="s">
        <v>140</v>
      </c>
      <c r="E101" s="35"/>
      <c r="F101" s="195" t="s">
        <v>1195</v>
      </c>
      <c r="G101" s="35"/>
      <c r="H101" s="35"/>
      <c r="I101" s="112"/>
      <c r="J101" s="35"/>
      <c r="K101" s="35"/>
      <c r="L101" s="38"/>
      <c r="M101" s="196"/>
      <c r="N101" s="60"/>
      <c r="O101" s="60"/>
      <c r="P101" s="60"/>
      <c r="Q101" s="60"/>
      <c r="R101" s="60"/>
      <c r="S101" s="60"/>
      <c r="T101" s="61"/>
      <c r="AT101" s="17" t="s">
        <v>140</v>
      </c>
      <c r="AU101" s="17" t="s">
        <v>81</v>
      </c>
    </row>
    <row r="102" spans="2:65" s="12" customFormat="1" ht="11.25">
      <c r="B102" s="198"/>
      <c r="C102" s="199"/>
      <c r="D102" s="194" t="s">
        <v>146</v>
      </c>
      <c r="E102" s="200" t="s">
        <v>19</v>
      </c>
      <c r="F102" s="201" t="s">
        <v>1197</v>
      </c>
      <c r="G102" s="199"/>
      <c r="H102" s="202">
        <v>1</v>
      </c>
      <c r="I102" s="203"/>
      <c r="J102" s="199"/>
      <c r="K102" s="199"/>
      <c r="L102" s="204"/>
      <c r="M102" s="205"/>
      <c r="N102" s="206"/>
      <c r="O102" s="206"/>
      <c r="P102" s="206"/>
      <c r="Q102" s="206"/>
      <c r="R102" s="206"/>
      <c r="S102" s="206"/>
      <c r="T102" s="207"/>
      <c r="AT102" s="208" t="s">
        <v>146</v>
      </c>
      <c r="AU102" s="208" t="s">
        <v>81</v>
      </c>
      <c r="AV102" s="12" t="s">
        <v>81</v>
      </c>
      <c r="AW102" s="12" t="s">
        <v>33</v>
      </c>
      <c r="AX102" s="12" t="s">
        <v>72</v>
      </c>
      <c r="AY102" s="208" t="s">
        <v>131</v>
      </c>
    </row>
    <row r="103" spans="2:65" s="12" customFormat="1" ht="11.25">
      <c r="B103" s="198"/>
      <c r="C103" s="199"/>
      <c r="D103" s="194" t="s">
        <v>146</v>
      </c>
      <c r="E103" s="200" t="s">
        <v>19</v>
      </c>
      <c r="F103" s="201" t="s">
        <v>1198</v>
      </c>
      <c r="G103" s="199"/>
      <c r="H103" s="202">
        <v>1</v>
      </c>
      <c r="I103" s="203"/>
      <c r="J103" s="199"/>
      <c r="K103" s="199"/>
      <c r="L103" s="204"/>
      <c r="M103" s="205"/>
      <c r="N103" s="206"/>
      <c r="O103" s="206"/>
      <c r="P103" s="206"/>
      <c r="Q103" s="206"/>
      <c r="R103" s="206"/>
      <c r="S103" s="206"/>
      <c r="T103" s="207"/>
      <c r="AT103" s="208" t="s">
        <v>146</v>
      </c>
      <c r="AU103" s="208" t="s">
        <v>81</v>
      </c>
      <c r="AV103" s="12" t="s">
        <v>81</v>
      </c>
      <c r="AW103" s="12" t="s">
        <v>33</v>
      </c>
      <c r="AX103" s="12" t="s">
        <v>72</v>
      </c>
      <c r="AY103" s="208" t="s">
        <v>131</v>
      </c>
    </row>
    <row r="104" spans="2:65" s="12" customFormat="1" ht="11.25">
      <c r="B104" s="198"/>
      <c r="C104" s="199"/>
      <c r="D104" s="194" t="s">
        <v>146</v>
      </c>
      <c r="E104" s="200" t="s">
        <v>19</v>
      </c>
      <c r="F104" s="201" t="s">
        <v>1199</v>
      </c>
      <c r="G104" s="199"/>
      <c r="H104" s="202">
        <v>1</v>
      </c>
      <c r="I104" s="203"/>
      <c r="J104" s="199"/>
      <c r="K104" s="199"/>
      <c r="L104" s="204"/>
      <c r="M104" s="205"/>
      <c r="N104" s="206"/>
      <c r="O104" s="206"/>
      <c r="P104" s="206"/>
      <c r="Q104" s="206"/>
      <c r="R104" s="206"/>
      <c r="S104" s="206"/>
      <c r="T104" s="207"/>
      <c r="AT104" s="208" t="s">
        <v>146</v>
      </c>
      <c r="AU104" s="208" t="s">
        <v>81</v>
      </c>
      <c r="AV104" s="12" t="s">
        <v>81</v>
      </c>
      <c r="AW104" s="12" t="s">
        <v>33</v>
      </c>
      <c r="AX104" s="12" t="s">
        <v>72</v>
      </c>
      <c r="AY104" s="208" t="s">
        <v>131</v>
      </c>
    </row>
    <row r="105" spans="2:65" s="12" customFormat="1" ht="11.25">
      <c r="B105" s="198"/>
      <c r="C105" s="199"/>
      <c r="D105" s="194" t="s">
        <v>146</v>
      </c>
      <c r="E105" s="200" t="s">
        <v>19</v>
      </c>
      <c r="F105" s="201" t="s">
        <v>1200</v>
      </c>
      <c r="G105" s="199"/>
      <c r="H105" s="202">
        <v>1</v>
      </c>
      <c r="I105" s="203"/>
      <c r="J105" s="199"/>
      <c r="K105" s="199"/>
      <c r="L105" s="204"/>
      <c r="M105" s="205"/>
      <c r="N105" s="206"/>
      <c r="O105" s="206"/>
      <c r="P105" s="206"/>
      <c r="Q105" s="206"/>
      <c r="R105" s="206"/>
      <c r="S105" s="206"/>
      <c r="T105" s="207"/>
      <c r="AT105" s="208" t="s">
        <v>146</v>
      </c>
      <c r="AU105" s="208" t="s">
        <v>81</v>
      </c>
      <c r="AV105" s="12" t="s">
        <v>81</v>
      </c>
      <c r="AW105" s="12" t="s">
        <v>33</v>
      </c>
      <c r="AX105" s="12" t="s">
        <v>72</v>
      </c>
      <c r="AY105" s="208" t="s">
        <v>131</v>
      </c>
    </row>
    <row r="106" spans="2:65" s="11" customFormat="1" ht="22.9" customHeight="1">
      <c r="B106" s="166"/>
      <c r="C106" s="167"/>
      <c r="D106" s="168" t="s">
        <v>71</v>
      </c>
      <c r="E106" s="180" t="s">
        <v>1201</v>
      </c>
      <c r="F106" s="180" t="s">
        <v>1202</v>
      </c>
      <c r="G106" s="167"/>
      <c r="H106" s="167"/>
      <c r="I106" s="170"/>
      <c r="J106" s="181">
        <f>BK106</f>
        <v>0</v>
      </c>
      <c r="K106" s="167"/>
      <c r="L106" s="172"/>
      <c r="M106" s="173"/>
      <c r="N106" s="174"/>
      <c r="O106" s="174"/>
      <c r="P106" s="175">
        <f>SUM(P107:P109)</f>
        <v>0</v>
      </c>
      <c r="Q106" s="174"/>
      <c r="R106" s="175">
        <f>SUM(R107:R109)</f>
        <v>0</v>
      </c>
      <c r="S106" s="174"/>
      <c r="T106" s="176">
        <f>SUM(T107:T109)</f>
        <v>0</v>
      </c>
      <c r="AR106" s="177" t="s">
        <v>175</v>
      </c>
      <c r="AT106" s="178" t="s">
        <v>71</v>
      </c>
      <c r="AU106" s="178" t="s">
        <v>79</v>
      </c>
      <c r="AY106" s="177" t="s">
        <v>131</v>
      </c>
      <c r="BK106" s="179">
        <f>SUM(BK107:BK109)</f>
        <v>0</v>
      </c>
    </row>
    <row r="107" spans="2:65" s="1" customFormat="1" ht="16.5" customHeight="1">
      <c r="B107" s="34"/>
      <c r="C107" s="182" t="s">
        <v>181</v>
      </c>
      <c r="D107" s="182" t="s">
        <v>133</v>
      </c>
      <c r="E107" s="183" t="s">
        <v>1203</v>
      </c>
      <c r="F107" s="184" t="s">
        <v>1202</v>
      </c>
      <c r="G107" s="185" t="s">
        <v>568</v>
      </c>
      <c r="H107" s="186">
        <v>1</v>
      </c>
      <c r="I107" s="187"/>
      <c r="J107" s="188">
        <f>ROUND(I107*H107,2)</f>
        <v>0</v>
      </c>
      <c r="K107" s="184" t="s">
        <v>137</v>
      </c>
      <c r="L107" s="38"/>
      <c r="M107" s="189" t="s">
        <v>19</v>
      </c>
      <c r="N107" s="190" t="s">
        <v>43</v>
      </c>
      <c r="O107" s="60"/>
      <c r="P107" s="191">
        <f>O107*H107</f>
        <v>0</v>
      </c>
      <c r="Q107" s="191">
        <v>0</v>
      </c>
      <c r="R107" s="191">
        <f>Q107*H107</f>
        <v>0</v>
      </c>
      <c r="S107" s="191">
        <v>0</v>
      </c>
      <c r="T107" s="192">
        <f>S107*H107</f>
        <v>0</v>
      </c>
      <c r="AR107" s="17" t="s">
        <v>1180</v>
      </c>
      <c r="AT107" s="17" t="s">
        <v>133</v>
      </c>
      <c r="AU107" s="17" t="s">
        <v>81</v>
      </c>
      <c r="AY107" s="17" t="s">
        <v>131</v>
      </c>
      <c r="BE107" s="193">
        <f>IF(N107="základní",J107,0)</f>
        <v>0</v>
      </c>
      <c r="BF107" s="193">
        <f>IF(N107="snížená",J107,0)</f>
        <v>0</v>
      </c>
      <c r="BG107" s="193">
        <f>IF(N107="zákl. přenesená",J107,0)</f>
        <v>0</v>
      </c>
      <c r="BH107" s="193">
        <f>IF(N107="sníž. přenesená",J107,0)</f>
        <v>0</v>
      </c>
      <c r="BI107" s="193">
        <f>IF(N107="nulová",J107,0)</f>
        <v>0</v>
      </c>
      <c r="BJ107" s="17" t="s">
        <v>79</v>
      </c>
      <c r="BK107" s="193">
        <f>ROUND(I107*H107,2)</f>
        <v>0</v>
      </c>
      <c r="BL107" s="17" t="s">
        <v>1180</v>
      </c>
      <c r="BM107" s="17" t="s">
        <v>1204</v>
      </c>
    </row>
    <row r="108" spans="2:65" s="1" customFormat="1" ht="11.25">
      <c r="B108" s="34"/>
      <c r="C108" s="35"/>
      <c r="D108" s="194" t="s">
        <v>140</v>
      </c>
      <c r="E108" s="35"/>
      <c r="F108" s="195" t="s">
        <v>1202</v>
      </c>
      <c r="G108" s="35"/>
      <c r="H108" s="35"/>
      <c r="I108" s="112"/>
      <c r="J108" s="35"/>
      <c r="K108" s="35"/>
      <c r="L108" s="38"/>
      <c r="M108" s="196"/>
      <c r="N108" s="60"/>
      <c r="O108" s="60"/>
      <c r="P108" s="60"/>
      <c r="Q108" s="60"/>
      <c r="R108" s="60"/>
      <c r="S108" s="60"/>
      <c r="T108" s="61"/>
      <c r="AT108" s="17" t="s">
        <v>140</v>
      </c>
      <c r="AU108" s="17" t="s">
        <v>81</v>
      </c>
    </row>
    <row r="109" spans="2:65" s="1" customFormat="1" ht="19.5">
      <c r="B109" s="34"/>
      <c r="C109" s="35"/>
      <c r="D109" s="194" t="s">
        <v>144</v>
      </c>
      <c r="E109" s="35"/>
      <c r="F109" s="197" t="s">
        <v>1205</v>
      </c>
      <c r="G109" s="35"/>
      <c r="H109" s="35"/>
      <c r="I109" s="112"/>
      <c r="J109" s="35"/>
      <c r="K109" s="35"/>
      <c r="L109" s="38"/>
      <c r="M109" s="196"/>
      <c r="N109" s="60"/>
      <c r="O109" s="60"/>
      <c r="P109" s="60"/>
      <c r="Q109" s="60"/>
      <c r="R109" s="60"/>
      <c r="S109" s="60"/>
      <c r="T109" s="61"/>
      <c r="AT109" s="17" t="s">
        <v>144</v>
      </c>
      <c r="AU109" s="17" t="s">
        <v>81</v>
      </c>
    </row>
    <row r="110" spans="2:65" s="11" customFormat="1" ht="22.9" customHeight="1">
      <c r="B110" s="166"/>
      <c r="C110" s="167"/>
      <c r="D110" s="168" t="s">
        <v>71</v>
      </c>
      <c r="E110" s="180" t="s">
        <v>1206</v>
      </c>
      <c r="F110" s="180" t="s">
        <v>1207</v>
      </c>
      <c r="G110" s="167"/>
      <c r="H110" s="167"/>
      <c r="I110" s="170"/>
      <c r="J110" s="181">
        <f>BK110</f>
        <v>0</v>
      </c>
      <c r="K110" s="167"/>
      <c r="L110" s="172"/>
      <c r="M110" s="173"/>
      <c r="N110" s="174"/>
      <c r="O110" s="174"/>
      <c r="P110" s="175">
        <f>SUM(P111:P116)</f>
        <v>0</v>
      </c>
      <c r="Q110" s="174"/>
      <c r="R110" s="175">
        <f>SUM(R111:R116)</f>
        <v>0</v>
      </c>
      <c r="S110" s="174"/>
      <c r="T110" s="176">
        <f>SUM(T111:T116)</f>
        <v>0</v>
      </c>
      <c r="AR110" s="177" t="s">
        <v>175</v>
      </c>
      <c r="AT110" s="178" t="s">
        <v>71</v>
      </c>
      <c r="AU110" s="178" t="s">
        <v>79</v>
      </c>
      <c r="AY110" s="177" t="s">
        <v>131</v>
      </c>
      <c r="BK110" s="179">
        <f>SUM(BK111:BK116)</f>
        <v>0</v>
      </c>
    </row>
    <row r="111" spans="2:65" s="1" customFormat="1" ht="16.5" customHeight="1">
      <c r="B111" s="34"/>
      <c r="C111" s="182" t="s">
        <v>193</v>
      </c>
      <c r="D111" s="182" t="s">
        <v>133</v>
      </c>
      <c r="E111" s="183" t="s">
        <v>1208</v>
      </c>
      <c r="F111" s="184" t="s">
        <v>1209</v>
      </c>
      <c r="G111" s="185" t="s">
        <v>568</v>
      </c>
      <c r="H111" s="186">
        <v>1</v>
      </c>
      <c r="I111" s="187"/>
      <c r="J111" s="188">
        <f>ROUND(I111*H111,2)</f>
        <v>0</v>
      </c>
      <c r="K111" s="184" t="s">
        <v>137</v>
      </c>
      <c r="L111" s="38"/>
      <c r="M111" s="189" t="s">
        <v>19</v>
      </c>
      <c r="N111" s="190" t="s">
        <v>43</v>
      </c>
      <c r="O111" s="60"/>
      <c r="P111" s="191">
        <f>O111*H111</f>
        <v>0</v>
      </c>
      <c r="Q111" s="191">
        <v>0</v>
      </c>
      <c r="R111" s="191">
        <f>Q111*H111</f>
        <v>0</v>
      </c>
      <c r="S111" s="191">
        <v>0</v>
      </c>
      <c r="T111" s="192">
        <f>S111*H111</f>
        <v>0</v>
      </c>
      <c r="AR111" s="17" t="s">
        <v>1180</v>
      </c>
      <c r="AT111" s="17" t="s">
        <v>133</v>
      </c>
      <c r="AU111" s="17" t="s">
        <v>81</v>
      </c>
      <c r="AY111" s="17" t="s">
        <v>131</v>
      </c>
      <c r="BE111" s="193">
        <f>IF(N111="základní",J111,0)</f>
        <v>0</v>
      </c>
      <c r="BF111" s="193">
        <f>IF(N111="snížená",J111,0)</f>
        <v>0</v>
      </c>
      <c r="BG111" s="193">
        <f>IF(N111="zákl. přenesená",J111,0)</f>
        <v>0</v>
      </c>
      <c r="BH111" s="193">
        <f>IF(N111="sníž. přenesená",J111,0)</f>
        <v>0</v>
      </c>
      <c r="BI111" s="193">
        <f>IF(N111="nulová",J111,0)</f>
        <v>0</v>
      </c>
      <c r="BJ111" s="17" t="s">
        <v>79</v>
      </c>
      <c r="BK111" s="193">
        <f>ROUND(I111*H111,2)</f>
        <v>0</v>
      </c>
      <c r="BL111" s="17" t="s">
        <v>1180</v>
      </c>
      <c r="BM111" s="17" t="s">
        <v>1210</v>
      </c>
    </row>
    <row r="112" spans="2:65" s="1" customFormat="1" ht="11.25">
      <c r="B112" s="34"/>
      <c r="C112" s="35"/>
      <c r="D112" s="194" t="s">
        <v>140</v>
      </c>
      <c r="E112" s="35"/>
      <c r="F112" s="195" t="s">
        <v>1209</v>
      </c>
      <c r="G112" s="35"/>
      <c r="H112" s="35"/>
      <c r="I112" s="112"/>
      <c r="J112" s="35"/>
      <c r="K112" s="35"/>
      <c r="L112" s="38"/>
      <c r="M112" s="196"/>
      <c r="N112" s="60"/>
      <c r="O112" s="60"/>
      <c r="P112" s="60"/>
      <c r="Q112" s="60"/>
      <c r="R112" s="60"/>
      <c r="S112" s="60"/>
      <c r="T112" s="61"/>
      <c r="AT112" s="17" t="s">
        <v>140</v>
      </c>
      <c r="AU112" s="17" t="s">
        <v>81</v>
      </c>
    </row>
    <row r="113" spans="2:65" s="12" customFormat="1" ht="11.25">
      <c r="B113" s="198"/>
      <c r="C113" s="199"/>
      <c r="D113" s="194" t="s">
        <v>146</v>
      </c>
      <c r="E113" s="200" t="s">
        <v>19</v>
      </c>
      <c r="F113" s="201" t="s">
        <v>1211</v>
      </c>
      <c r="G113" s="199"/>
      <c r="H113" s="202">
        <v>1</v>
      </c>
      <c r="I113" s="203"/>
      <c r="J113" s="199"/>
      <c r="K113" s="199"/>
      <c r="L113" s="204"/>
      <c r="M113" s="205"/>
      <c r="N113" s="206"/>
      <c r="O113" s="206"/>
      <c r="P113" s="206"/>
      <c r="Q113" s="206"/>
      <c r="R113" s="206"/>
      <c r="S113" s="206"/>
      <c r="T113" s="207"/>
      <c r="AT113" s="208" t="s">
        <v>146</v>
      </c>
      <c r="AU113" s="208" t="s">
        <v>81</v>
      </c>
      <c r="AV113" s="12" t="s">
        <v>81</v>
      </c>
      <c r="AW113" s="12" t="s">
        <v>33</v>
      </c>
      <c r="AX113" s="12" t="s">
        <v>72</v>
      </c>
      <c r="AY113" s="208" t="s">
        <v>131</v>
      </c>
    </row>
    <row r="114" spans="2:65" s="1" customFormat="1" ht="16.5" customHeight="1">
      <c r="B114" s="34"/>
      <c r="C114" s="182" t="s">
        <v>199</v>
      </c>
      <c r="D114" s="182" t="s">
        <v>133</v>
      </c>
      <c r="E114" s="183" t="s">
        <v>1212</v>
      </c>
      <c r="F114" s="184" t="s">
        <v>1213</v>
      </c>
      <c r="G114" s="185" t="s">
        <v>568</v>
      </c>
      <c r="H114" s="186">
        <v>1</v>
      </c>
      <c r="I114" s="187"/>
      <c r="J114" s="188">
        <f>ROUND(I114*H114,2)</f>
        <v>0</v>
      </c>
      <c r="K114" s="184" t="s">
        <v>137</v>
      </c>
      <c r="L114" s="38"/>
      <c r="M114" s="189" t="s">
        <v>19</v>
      </c>
      <c r="N114" s="190" t="s">
        <v>43</v>
      </c>
      <c r="O114" s="60"/>
      <c r="P114" s="191">
        <f>O114*H114</f>
        <v>0</v>
      </c>
      <c r="Q114" s="191">
        <v>0</v>
      </c>
      <c r="R114" s="191">
        <f>Q114*H114</f>
        <v>0</v>
      </c>
      <c r="S114" s="191">
        <v>0</v>
      </c>
      <c r="T114" s="192">
        <f>S114*H114</f>
        <v>0</v>
      </c>
      <c r="AR114" s="17" t="s">
        <v>1180</v>
      </c>
      <c r="AT114" s="17" t="s">
        <v>133</v>
      </c>
      <c r="AU114" s="17" t="s">
        <v>81</v>
      </c>
      <c r="AY114" s="17" t="s">
        <v>131</v>
      </c>
      <c r="BE114" s="193">
        <f>IF(N114="základní",J114,0)</f>
        <v>0</v>
      </c>
      <c r="BF114" s="193">
        <f>IF(N114="snížená",J114,0)</f>
        <v>0</v>
      </c>
      <c r="BG114" s="193">
        <f>IF(N114="zákl. přenesená",J114,0)</f>
        <v>0</v>
      </c>
      <c r="BH114" s="193">
        <f>IF(N114="sníž. přenesená",J114,0)</f>
        <v>0</v>
      </c>
      <c r="BI114" s="193">
        <f>IF(N114="nulová",J114,0)</f>
        <v>0</v>
      </c>
      <c r="BJ114" s="17" t="s">
        <v>79</v>
      </c>
      <c r="BK114" s="193">
        <f>ROUND(I114*H114,2)</f>
        <v>0</v>
      </c>
      <c r="BL114" s="17" t="s">
        <v>1180</v>
      </c>
      <c r="BM114" s="17" t="s">
        <v>1214</v>
      </c>
    </row>
    <row r="115" spans="2:65" s="1" customFormat="1" ht="11.25">
      <c r="B115" s="34"/>
      <c r="C115" s="35"/>
      <c r="D115" s="194" t="s">
        <v>140</v>
      </c>
      <c r="E115" s="35"/>
      <c r="F115" s="195" t="s">
        <v>1213</v>
      </c>
      <c r="G115" s="35"/>
      <c r="H115" s="35"/>
      <c r="I115" s="112"/>
      <c r="J115" s="35"/>
      <c r="K115" s="35"/>
      <c r="L115" s="38"/>
      <c r="M115" s="196"/>
      <c r="N115" s="60"/>
      <c r="O115" s="60"/>
      <c r="P115" s="60"/>
      <c r="Q115" s="60"/>
      <c r="R115" s="60"/>
      <c r="S115" s="60"/>
      <c r="T115" s="61"/>
      <c r="AT115" s="17" t="s">
        <v>140</v>
      </c>
      <c r="AU115" s="17" t="s">
        <v>81</v>
      </c>
    </row>
    <row r="116" spans="2:65" s="12" customFormat="1" ht="11.25">
      <c r="B116" s="198"/>
      <c r="C116" s="199"/>
      <c r="D116" s="194" t="s">
        <v>146</v>
      </c>
      <c r="E116" s="200" t="s">
        <v>19</v>
      </c>
      <c r="F116" s="201" t="s">
        <v>1215</v>
      </c>
      <c r="G116" s="199"/>
      <c r="H116" s="202">
        <v>1</v>
      </c>
      <c r="I116" s="203"/>
      <c r="J116" s="199"/>
      <c r="K116" s="199"/>
      <c r="L116" s="204"/>
      <c r="M116" s="205"/>
      <c r="N116" s="206"/>
      <c r="O116" s="206"/>
      <c r="P116" s="206"/>
      <c r="Q116" s="206"/>
      <c r="R116" s="206"/>
      <c r="S116" s="206"/>
      <c r="T116" s="207"/>
      <c r="AT116" s="208" t="s">
        <v>146</v>
      </c>
      <c r="AU116" s="208" t="s">
        <v>81</v>
      </c>
      <c r="AV116" s="12" t="s">
        <v>81</v>
      </c>
      <c r="AW116" s="12" t="s">
        <v>33</v>
      </c>
      <c r="AX116" s="12" t="s">
        <v>72</v>
      </c>
      <c r="AY116" s="208" t="s">
        <v>131</v>
      </c>
    </row>
    <row r="117" spans="2:65" s="11" customFormat="1" ht="22.9" customHeight="1">
      <c r="B117" s="166"/>
      <c r="C117" s="167"/>
      <c r="D117" s="168" t="s">
        <v>71</v>
      </c>
      <c r="E117" s="180" t="s">
        <v>1216</v>
      </c>
      <c r="F117" s="180" t="s">
        <v>1217</v>
      </c>
      <c r="G117" s="167"/>
      <c r="H117" s="167"/>
      <c r="I117" s="170"/>
      <c r="J117" s="181">
        <f>BK117</f>
        <v>0</v>
      </c>
      <c r="K117" s="167"/>
      <c r="L117" s="172"/>
      <c r="M117" s="173"/>
      <c r="N117" s="174"/>
      <c r="O117" s="174"/>
      <c r="P117" s="175">
        <f>SUM(P118:P120)</f>
        <v>0</v>
      </c>
      <c r="Q117" s="174"/>
      <c r="R117" s="175">
        <f>SUM(R118:R120)</f>
        <v>0</v>
      </c>
      <c r="S117" s="174"/>
      <c r="T117" s="176">
        <f>SUM(T118:T120)</f>
        <v>0</v>
      </c>
      <c r="AR117" s="177" t="s">
        <v>175</v>
      </c>
      <c r="AT117" s="178" t="s">
        <v>71</v>
      </c>
      <c r="AU117" s="178" t="s">
        <v>79</v>
      </c>
      <c r="AY117" s="177" t="s">
        <v>131</v>
      </c>
      <c r="BK117" s="179">
        <f>SUM(BK118:BK120)</f>
        <v>0</v>
      </c>
    </row>
    <row r="118" spans="2:65" s="1" customFormat="1" ht="16.5" customHeight="1">
      <c r="B118" s="34"/>
      <c r="C118" s="182" t="s">
        <v>205</v>
      </c>
      <c r="D118" s="182" t="s">
        <v>133</v>
      </c>
      <c r="E118" s="183" t="s">
        <v>1218</v>
      </c>
      <c r="F118" s="184" t="s">
        <v>1217</v>
      </c>
      <c r="G118" s="185" t="s">
        <v>568</v>
      </c>
      <c r="H118" s="186">
        <v>1</v>
      </c>
      <c r="I118" s="187"/>
      <c r="J118" s="188">
        <f>ROUND(I118*H118,2)</f>
        <v>0</v>
      </c>
      <c r="K118" s="184" t="s">
        <v>137</v>
      </c>
      <c r="L118" s="38"/>
      <c r="M118" s="189" t="s">
        <v>19</v>
      </c>
      <c r="N118" s="190" t="s">
        <v>43</v>
      </c>
      <c r="O118" s="60"/>
      <c r="P118" s="191">
        <f>O118*H118</f>
        <v>0</v>
      </c>
      <c r="Q118" s="191">
        <v>0</v>
      </c>
      <c r="R118" s="191">
        <f>Q118*H118</f>
        <v>0</v>
      </c>
      <c r="S118" s="191">
        <v>0</v>
      </c>
      <c r="T118" s="192">
        <f>S118*H118</f>
        <v>0</v>
      </c>
      <c r="AR118" s="17" t="s">
        <v>1180</v>
      </c>
      <c r="AT118" s="17" t="s">
        <v>133</v>
      </c>
      <c r="AU118" s="17" t="s">
        <v>81</v>
      </c>
      <c r="AY118" s="17" t="s">
        <v>131</v>
      </c>
      <c r="BE118" s="193">
        <f>IF(N118="základní",J118,0)</f>
        <v>0</v>
      </c>
      <c r="BF118" s="193">
        <f>IF(N118="snížená",J118,0)</f>
        <v>0</v>
      </c>
      <c r="BG118" s="193">
        <f>IF(N118="zákl. přenesená",J118,0)</f>
        <v>0</v>
      </c>
      <c r="BH118" s="193">
        <f>IF(N118="sníž. přenesená",J118,0)</f>
        <v>0</v>
      </c>
      <c r="BI118" s="193">
        <f>IF(N118="nulová",J118,0)</f>
        <v>0</v>
      </c>
      <c r="BJ118" s="17" t="s">
        <v>79</v>
      </c>
      <c r="BK118" s="193">
        <f>ROUND(I118*H118,2)</f>
        <v>0</v>
      </c>
      <c r="BL118" s="17" t="s">
        <v>1180</v>
      </c>
      <c r="BM118" s="17" t="s">
        <v>1219</v>
      </c>
    </row>
    <row r="119" spans="2:65" s="1" customFormat="1" ht="11.25">
      <c r="B119" s="34"/>
      <c r="C119" s="35"/>
      <c r="D119" s="194" t="s">
        <v>140</v>
      </c>
      <c r="E119" s="35"/>
      <c r="F119" s="195" t="s">
        <v>1217</v>
      </c>
      <c r="G119" s="35"/>
      <c r="H119" s="35"/>
      <c r="I119" s="112"/>
      <c r="J119" s="35"/>
      <c r="K119" s="35"/>
      <c r="L119" s="38"/>
      <c r="M119" s="196"/>
      <c r="N119" s="60"/>
      <c r="O119" s="60"/>
      <c r="P119" s="60"/>
      <c r="Q119" s="60"/>
      <c r="R119" s="60"/>
      <c r="S119" s="60"/>
      <c r="T119" s="61"/>
      <c r="AT119" s="17" t="s">
        <v>140</v>
      </c>
      <c r="AU119" s="17" t="s">
        <v>81</v>
      </c>
    </row>
    <row r="120" spans="2:65" s="1" customFormat="1" ht="19.5">
      <c r="B120" s="34"/>
      <c r="C120" s="35"/>
      <c r="D120" s="194" t="s">
        <v>144</v>
      </c>
      <c r="E120" s="35"/>
      <c r="F120" s="197" t="s">
        <v>1220</v>
      </c>
      <c r="G120" s="35"/>
      <c r="H120" s="35"/>
      <c r="I120" s="112"/>
      <c r="J120" s="35"/>
      <c r="K120" s="35"/>
      <c r="L120" s="38"/>
      <c r="M120" s="196"/>
      <c r="N120" s="60"/>
      <c r="O120" s="60"/>
      <c r="P120" s="60"/>
      <c r="Q120" s="60"/>
      <c r="R120" s="60"/>
      <c r="S120" s="60"/>
      <c r="T120" s="61"/>
      <c r="AT120" s="17" t="s">
        <v>144</v>
      </c>
      <c r="AU120" s="17" t="s">
        <v>81</v>
      </c>
    </row>
    <row r="121" spans="2:65" s="11" customFormat="1" ht="22.9" customHeight="1">
      <c r="B121" s="166"/>
      <c r="C121" s="167"/>
      <c r="D121" s="168" t="s">
        <v>71</v>
      </c>
      <c r="E121" s="180" t="s">
        <v>1221</v>
      </c>
      <c r="F121" s="180" t="s">
        <v>1222</v>
      </c>
      <c r="G121" s="167"/>
      <c r="H121" s="167"/>
      <c r="I121" s="170"/>
      <c r="J121" s="181">
        <f>BK121</f>
        <v>0</v>
      </c>
      <c r="K121" s="167"/>
      <c r="L121" s="172"/>
      <c r="M121" s="173"/>
      <c r="N121" s="174"/>
      <c r="O121" s="174"/>
      <c r="P121" s="175">
        <f>SUM(P122:P124)</f>
        <v>0</v>
      </c>
      <c r="Q121" s="174"/>
      <c r="R121" s="175">
        <f>SUM(R122:R124)</f>
        <v>0</v>
      </c>
      <c r="S121" s="174"/>
      <c r="T121" s="176">
        <f>SUM(T122:T124)</f>
        <v>0</v>
      </c>
      <c r="AR121" s="177" t="s">
        <v>175</v>
      </c>
      <c r="AT121" s="178" t="s">
        <v>71</v>
      </c>
      <c r="AU121" s="178" t="s">
        <v>79</v>
      </c>
      <c r="AY121" s="177" t="s">
        <v>131</v>
      </c>
      <c r="BK121" s="179">
        <f>SUM(BK122:BK124)</f>
        <v>0</v>
      </c>
    </row>
    <row r="122" spans="2:65" s="1" customFormat="1" ht="16.5" customHeight="1">
      <c r="B122" s="34"/>
      <c r="C122" s="182" t="s">
        <v>762</v>
      </c>
      <c r="D122" s="182" t="s">
        <v>133</v>
      </c>
      <c r="E122" s="183" t="s">
        <v>1223</v>
      </c>
      <c r="F122" s="184" t="s">
        <v>1224</v>
      </c>
      <c r="G122" s="185" t="s">
        <v>568</v>
      </c>
      <c r="H122" s="186">
        <v>1</v>
      </c>
      <c r="I122" s="187"/>
      <c r="J122" s="188">
        <f>ROUND(I122*H122,2)</f>
        <v>0</v>
      </c>
      <c r="K122" s="184" t="s">
        <v>137</v>
      </c>
      <c r="L122" s="38"/>
      <c r="M122" s="189" t="s">
        <v>19</v>
      </c>
      <c r="N122" s="190" t="s">
        <v>43</v>
      </c>
      <c r="O122" s="60"/>
      <c r="P122" s="191">
        <f>O122*H122</f>
        <v>0</v>
      </c>
      <c r="Q122" s="191">
        <v>0</v>
      </c>
      <c r="R122" s="191">
        <f>Q122*H122</f>
        <v>0</v>
      </c>
      <c r="S122" s="191">
        <v>0</v>
      </c>
      <c r="T122" s="192">
        <f>S122*H122</f>
        <v>0</v>
      </c>
      <c r="AR122" s="17" t="s">
        <v>1180</v>
      </c>
      <c r="AT122" s="17" t="s">
        <v>133</v>
      </c>
      <c r="AU122" s="17" t="s">
        <v>81</v>
      </c>
      <c r="AY122" s="17" t="s">
        <v>131</v>
      </c>
      <c r="BE122" s="193">
        <f>IF(N122="základní",J122,0)</f>
        <v>0</v>
      </c>
      <c r="BF122" s="193">
        <f>IF(N122="snížená",J122,0)</f>
        <v>0</v>
      </c>
      <c r="BG122" s="193">
        <f>IF(N122="zákl. přenesená",J122,0)</f>
        <v>0</v>
      </c>
      <c r="BH122" s="193">
        <f>IF(N122="sníž. přenesená",J122,0)</f>
        <v>0</v>
      </c>
      <c r="BI122" s="193">
        <f>IF(N122="nulová",J122,0)</f>
        <v>0</v>
      </c>
      <c r="BJ122" s="17" t="s">
        <v>79</v>
      </c>
      <c r="BK122" s="193">
        <f>ROUND(I122*H122,2)</f>
        <v>0</v>
      </c>
      <c r="BL122" s="17" t="s">
        <v>1180</v>
      </c>
      <c r="BM122" s="17" t="s">
        <v>1225</v>
      </c>
    </row>
    <row r="123" spans="2:65" s="1" customFormat="1" ht="11.25">
      <c r="B123" s="34"/>
      <c r="C123" s="35"/>
      <c r="D123" s="194" t="s">
        <v>140</v>
      </c>
      <c r="E123" s="35"/>
      <c r="F123" s="195" t="s">
        <v>1224</v>
      </c>
      <c r="G123" s="35"/>
      <c r="H123" s="35"/>
      <c r="I123" s="112"/>
      <c r="J123" s="35"/>
      <c r="K123" s="35"/>
      <c r="L123" s="38"/>
      <c r="M123" s="196"/>
      <c r="N123" s="60"/>
      <c r="O123" s="60"/>
      <c r="P123" s="60"/>
      <c r="Q123" s="60"/>
      <c r="R123" s="60"/>
      <c r="S123" s="60"/>
      <c r="T123" s="61"/>
      <c r="AT123" s="17" t="s">
        <v>140</v>
      </c>
      <c r="AU123" s="17" t="s">
        <v>81</v>
      </c>
    </row>
    <row r="124" spans="2:65" s="1" customFormat="1" ht="48.75">
      <c r="B124" s="34"/>
      <c r="C124" s="35"/>
      <c r="D124" s="194" t="s">
        <v>144</v>
      </c>
      <c r="E124" s="35"/>
      <c r="F124" s="197" t="s">
        <v>1226</v>
      </c>
      <c r="G124" s="35"/>
      <c r="H124" s="35"/>
      <c r="I124" s="112"/>
      <c r="J124" s="35"/>
      <c r="K124" s="35"/>
      <c r="L124" s="38"/>
      <c r="M124" s="232"/>
      <c r="N124" s="233"/>
      <c r="O124" s="233"/>
      <c r="P124" s="233"/>
      <c r="Q124" s="233"/>
      <c r="R124" s="233"/>
      <c r="S124" s="233"/>
      <c r="T124" s="234"/>
      <c r="AT124" s="17" t="s">
        <v>144</v>
      </c>
      <c r="AU124" s="17" t="s">
        <v>81</v>
      </c>
    </row>
    <row r="125" spans="2:65" s="1" customFormat="1" ht="6.95" customHeight="1">
      <c r="B125" s="46"/>
      <c r="C125" s="47"/>
      <c r="D125" s="47"/>
      <c r="E125" s="47"/>
      <c r="F125" s="47"/>
      <c r="G125" s="47"/>
      <c r="H125" s="47"/>
      <c r="I125" s="134"/>
      <c r="J125" s="47"/>
      <c r="K125" s="47"/>
      <c r="L125" s="38"/>
    </row>
  </sheetData>
  <sheetProtection algorithmName="SHA-512" hashValue="UROvGw1V5OzTg7UGZt/6ej2a5vVnTk80V+WDpvLf5xSt2z9nhnyTKJZx/98381CXddETV3jbfD9A21/rpb3I5g==" saltValue="5FuWoReuSC34bUWNgOcWEKFhpnzubm+T7BmapXpOW2+c4dukD6th0ry1FEWS5rlQNUeN/iejoD9auYdCFi2rEg==" spinCount="100000" sheet="1" objects="1" scenarios="1" formatColumns="0" formatRows="0" autoFilter="0"/>
  <autoFilter ref="C84:K124" xr:uid="{00000000-0009-0000-0000-00000700000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18"/>
  <sheetViews>
    <sheetView showGridLines="0" zoomScaleNormal="100" workbookViewId="0"/>
  </sheetViews>
  <sheetFormatPr defaultRowHeight="11.25"/>
  <cols>
    <col min="1" max="1" width="8.33203125" style="246" customWidth="1"/>
    <col min="2" max="2" width="1.6640625" style="246" customWidth="1"/>
    <col min="3" max="4" width="5" style="246" customWidth="1"/>
    <col min="5" max="5" width="11.6640625" style="246" customWidth="1"/>
    <col min="6" max="6" width="9.1640625" style="246" customWidth="1"/>
    <col min="7" max="7" width="5" style="246" customWidth="1"/>
    <col min="8" max="8" width="77.83203125" style="246" customWidth="1"/>
    <col min="9" max="10" width="20" style="246" customWidth="1"/>
    <col min="11" max="11" width="1.6640625" style="246" customWidth="1"/>
  </cols>
  <sheetData>
    <row r="1" spans="2:11" ht="37.5" customHeight="1"/>
    <row r="2" spans="2:11" ht="7.5" customHeight="1">
      <c r="B2" s="247"/>
      <c r="C2" s="248"/>
      <c r="D2" s="248"/>
      <c r="E2" s="248"/>
      <c r="F2" s="248"/>
      <c r="G2" s="248"/>
      <c r="H2" s="248"/>
      <c r="I2" s="248"/>
      <c r="J2" s="248"/>
      <c r="K2" s="249"/>
    </row>
    <row r="3" spans="2:11" s="15" customFormat="1" ht="45" customHeight="1">
      <c r="B3" s="250"/>
      <c r="C3" s="379" t="s">
        <v>1227</v>
      </c>
      <c r="D3" s="379"/>
      <c r="E3" s="379"/>
      <c r="F3" s="379"/>
      <c r="G3" s="379"/>
      <c r="H3" s="379"/>
      <c r="I3" s="379"/>
      <c r="J3" s="379"/>
      <c r="K3" s="251"/>
    </row>
    <row r="4" spans="2:11" ht="25.5" customHeight="1">
      <c r="B4" s="252"/>
      <c r="C4" s="382" t="s">
        <v>1228</v>
      </c>
      <c r="D4" s="382"/>
      <c r="E4" s="382"/>
      <c r="F4" s="382"/>
      <c r="G4" s="382"/>
      <c r="H4" s="382"/>
      <c r="I4" s="382"/>
      <c r="J4" s="382"/>
      <c r="K4" s="253"/>
    </row>
    <row r="5" spans="2:11" ht="5.25" customHeight="1">
      <c r="B5" s="252"/>
      <c r="C5" s="254"/>
      <c r="D5" s="254"/>
      <c r="E5" s="254"/>
      <c r="F5" s="254"/>
      <c r="G5" s="254"/>
      <c r="H5" s="254"/>
      <c r="I5" s="254"/>
      <c r="J5" s="254"/>
      <c r="K5" s="253"/>
    </row>
    <row r="6" spans="2:11" ht="15" customHeight="1">
      <c r="B6" s="252"/>
      <c r="C6" s="380" t="s">
        <v>1229</v>
      </c>
      <c r="D6" s="380"/>
      <c r="E6" s="380"/>
      <c r="F6" s="380"/>
      <c r="G6" s="380"/>
      <c r="H6" s="380"/>
      <c r="I6" s="380"/>
      <c r="J6" s="380"/>
      <c r="K6" s="253"/>
    </row>
    <row r="7" spans="2:11" ht="15" customHeight="1">
      <c r="B7" s="256"/>
      <c r="C7" s="380" t="s">
        <v>1230</v>
      </c>
      <c r="D7" s="380"/>
      <c r="E7" s="380"/>
      <c r="F7" s="380"/>
      <c r="G7" s="380"/>
      <c r="H7" s="380"/>
      <c r="I7" s="380"/>
      <c r="J7" s="380"/>
      <c r="K7" s="253"/>
    </row>
    <row r="8" spans="2:11" ht="12.75" customHeight="1">
      <c r="B8" s="256"/>
      <c r="C8" s="255"/>
      <c r="D8" s="255"/>
      <c r="E8" s="255"/>
      <c r="F8" s="255"/>
      <c r="G8" s="255"/>
      <c r="H8" s="255"/>
      <c r="I8" s="255"/>
      <c r="J8" s="255"/>
      <c r="K8" s="253"/>
    </row>
    <row r="9" spans="2:11" ht="15" customHeight="1">
      <c r="B9" s="256"/>
      <c r="C9" s="380" t="s">
        <v>1231</v>
      </c>
      <c r="D9" s="380"/>
      <c r="E9" s="380"/>
      <c r="F9" s="380"/>
      <c r="G9" s="380"/>
      <c r="H9" s="380"/>
      <c r="I9" s="380"/>
      <c r="J9" s="380"/>
      <c r="K9" s="253"/>
    </row>
    <row r="10" spans="2:11" ht="15" customHeight="1">
      <c r="B10" s="256"/>
      <c r="C10" s="255"/>
      <c r="D10" s="380" t="s">
        <v>1232</v>
      </c>
      <c r="E10" s="380"/>
      <c r="F10" s="380"/>
      <c r="G10" s="380"/>
      <c r="H10" s="380"/>
      <c r="I10" s="380"/>
      <c r="J10" s="380"/>
      <c r="K10" s="253"/>
    </row>
    <row r="11" spans="2:11" ht="15" customHeight="1">
      <c r="B11" s="256"/>
      <c r="C11" s="257"/>
      <c r="D11" s="380" t="s">
        <v>1233</v>
      </c>
      <c r="E11" s="380"/>
      <c r="F11" s="380"/>
      <c r="G11" s="380"/>
      <c r="H11" s="380"/>
      <c r="I11" s="380"/>
      <c r="J11" s="380"/>
      <c r="K11" s="253"/>
    </row>
    <row r="12" spans="2:11" ht="15" customHeight="1">
      <c r="B12" s="256"/>
      <c r="C12" s="257"/>
      <c r="D12" s="255"/>
      <c r="E12" s="255"/>
      <c r="F12" s="255"/>
      <c r="G12" s="255"/>
      <c r="H12" s="255"/>
      <c r="I12" s="255"/>
      <c r="J12" s="255"/>
      <c r="K12" s="253"/>
    </row>
    <row r="13" spans="2:11" ht="15" customHeight="1">
      <c r="B13" s="256"/>
      <c r="C13" s="257"/>
      <c r="D13" s="258" t="s">
        <v>1234</v>
      </c>
      <c r="E13" s="255"/>
      <c r="F13" s="255"/>
      <c r="G13" s="255"/>
      <c r="H13" s="255"/>
      <c r="I13" s="255"/>
      <c r="J13" s="255"/>
      <c r="K13" s="253"/>
    </row>
    <row r="14" spans="2:11" ht="12.75" customHeight="1">
      <c r="B14" s="256"/>
      <c r="C14" s="257"/>
      <c r="D14" s="257"/>
      <c r="E14" s="257"/>
      <c r="F14" s="257"/>
      <c r="G14" s="257"/>
      <c r="H14" s="257"/>
      <c r="I14" s="257"/>
      <c r="J14" s="257"/>
      <c r="K14" s="253"/>
    </row>
    <row r="15" spans="2:11" ht="15" customHeight="1">
      <c r="B15" s="256"/>
      <c r="C15" s="257"/>
      <c r="D15" s="380" t="s">
        <v>1235</v>
      </c>
      <c r="E15" s="380"/>
      <c r="F15" s="380"/>
      <c r="G15" s="380"/>
      <c r="H15" s="380"/>
      <c r="I15" s="380"/>
      <c r="J15" s="380"/>
      <c r="K15" s="253"/>
    </row>
    <row r="16" spans="2:11" ht="15" customHeight="1">
      <c r="B16" s="256"/>
      <c r="C16" s="257"/>
      <c r="D16" s="380" t="s">
        <v>1236</v>
      </c>
      <c r="E16" s="380"/>
      <c r="F16" s="380"/>
      <c r="G16" s="380"/>
      <c r="H16" s="380"/>
      <c r="I16" s="380"/>
      <c r="J16" s="380"/>
      <c r="K16" s="253"/>
    </row>
    <row r="17" spans="2:11" ht="15" customHeight="1">
      <c r="B17" s="256"/>
      <c r="C17" s="257"/>
      <c r="D17" s="380" t="s">
        <v>1237</v>
      </c>
      <c r="E17" s="380"/>
      <c r="F17" s="380"/>
      <c r="G17" s="380"/>
      <c r="H17" s="380"/>
      <c r="I17" s="380"/>
      <c r="J17" s="380"/>
      <c r="K17" s="253"/>
    </row>
    <row r="18" spans="2:11" ht="15" customHeight="1">
      <c r="B18" s="256"/>
      <c r="C18" s="257"/>
      <c r="D18" s="257"/>
      <c r="E18" s="259" t="s">
        <v>78</v>
      </c>
      <c r="F18" s="380" t="s">
        <v>1238</v>
      </c>
      <c r="G18" s="380"/>
      <c r="H18" s="380"/>
      <c r="I18" s="380"/>
      <c r="J18" s="380"/>
      <c r="K18" s="253"/>
    </row>
    <row r="19" spans="2:11" ht="15" customHeight="1">
      <c r="B19" s="256"/>
      <c r="C19" s="257"/>
      <c r="D19" s="257"/>
      <c r="E19" s="259" t="s">
        <v>1239</v>
      </c>
      <c r="F19" s="380" t="s">
        <v>1240</v>
      </c>
      <c r="G19" s="380"/>
      <c r="H19" s="380"/>
      <c r="I19" s="380"/>
      <c r="J19" s="380"/>
      <c r="K19" s="253"/>
    </row>
    <row r="20" spans="2:11" ht="15" customHeight="1">
      <c r="B20" s="256"/>
      <c r="C20" s="257"/>
      <c r="D20" s="257"/>
      <c r="E20" s="259" t="s">
        <v>1241</v>
      </c>
      <c r="F20" s="380" t="s">
        <v>1242</v>
      </c>
      <c r="G20" s="380"/>
      <c r="H20" s="380"/>
      <c r="I20" s="380"/>
      <c r="J20" s="380"/>
      <c r="K20" s="253"/>
    </row>
    <row r="21" spans="2:11" ht="15" customHeight="1">
      <c r="B21" s="256"/>
      <c r="C21" s="257"/>
      <c r="D21" s="257"/>
      <c r="E21" s="259" t="s">
        <v>102</v>
      </c>
      <c r="F21" s="380" t="s">
        <v>103</v>
      </c>
      <c r="G21" s="380"/>
      <c r="H21" s="380"/>
      <c r="I21" s="380"/>
      <c r="J21" s="380"/>
      <c r="K21" s="253"/>
    </row>
    <row r="22" spans="2:11" ht="15" customHeight="1">
      <c r="B22" s="256"/>
      <c r="C22" s="257"/>
      <c r="D22" s="257"/>
      <c r="E22" s="259" t="s">
        <v>1243</v>
      </c>
      <c r="F22" s="380" t="s">
        <v>1244</v>
      </c>
      <c r="G22" s="380"/>
      <c r="H22" s="380"/>
      <c r="I22" s="380"/>
      <c r="J22" s="380"/>
      <c r="K22" s="253"/>
    </row>
    <row r="23" spans="2:11" ht="15" customHeight="1">
      <c r="B23" s="256"/>
      <c r="C23" s="257"/>
      <c r="D23" s="257"/>
      <c r="E23" s="259" t="s">
        <v>85</v>
      </c>
      <c r="F23" s="380" t="s">
        <v>1245</v>
      </c>
      <c r="G23" s="380"/>
      <c r="H23" s="380"/>
      <c r="I23" s="380"/>
      <c r="J23" s="380"/>
      <c r="K23" s="253"/>
    </row>
    <row r="24" spans="2:11" ht="12.75" customHeight="1">
      <c r="B24" s="256"/>
      <c r="C24" s="257"/>
      <c r="D24" s="257"/>
      <c r="E24" s="257"/>
      <c r="F24" s="257"/>
      <c r="G24" s="257"/>
      <c r="H24" s="257"/>
      <c r="I24" s="257"/>
      <c r="J24" s="257"/>
      <c r="K24" s="253"/>
    </row>
    <row r="25" spans="2:11" ht="15" customHeight="1">
      <c r="B25" s="256"/>
      <c r="C25" s="380" t="s">
        <v>1246</v>
      </c>
      <c r="D25" s="380"/>
      <c r="E25" s="380"/>
      <c r="F25" s="380"/>
      <c r="G25" s="380"/>
      <c r="H25" s="380"/>
      <c r="I25" s="380"/>
      <c r="J25" s="380"/>
      <c r="K25" s="253"/>
    </row>
    <row r="26" spans="2:11" ht="15" customHeight="1">
      <c r="B26" s="256"/>
      <c r="C26" s="380" t="s">
        <v>1247</v>
      </c>
      <c r="D26" s="380"/>
      <c r="E26" s="380"/>
      <c r="F26" s="380"/>
      <c r="G26" s="380"/>
      <c r="H26" s="380"/>
      <c r="I26" s="380"/>
      <c r="J26" s="380"/>
      <c r="K26" s="253"/>
    </row>
    <row r="27" spans="2:11" ht="15" customHeight="1">
      <c r="B27" s="256"/>
      <c r="C27" s="255"/>
      <c r="D27" s="380" t="s">
        <v>1248</v>
      </c>
      <c r="E27" s="380"/>
      <c r="F27" s="380"/>
      <c r="G27" s="380"/>
      <c r="H27" s="380"/>
      <c r="I27" s="380"/>
      <c r="J27" s="380"/>
      <c r="K27" s="253"/>
    </row>
    <row r="28" spans="2:11" ht="15" customHeight="1">
      <c r="B28" s="256"/>
      <c r="C28" s="257"/>
      <c r="D28" s="380" t="s">
        <v>1249</v>
      </c>
      <c r="E28" s="380"/>
      <c r="F28" s="380"/>
      <c r="G28" s="380"/>
      <c r="H28" s="380"/>
      <c r="I28" s="380"/>
      <c r="J28" s="380"/>
      <c r="K28" s="253"/>
    </row>
    <row r="29" spans="2:11" ht="12.75" customHeight="1">
      <c r="B29" s="256"/>
      <c r="C29" s="257"/>
      <c r="D29" s="257"/>
      <c r="E29" s="257"/>
      <c r="F29" s="257"/>
      <c r="G29" s="257"/>
      <c r="H29" s="257"/>
      <c r="I29" s="257"/>
      <c r="J29" s="257"/>
      <c r="K29" s="253"/>
    </row>
    <row r="30" spans="2:11" ht="15" customHeight="1">
      <c r="B30" s="256"/>
      <c r="C30" s="257"/>
      <c r="D30" s="380" t="s">
        <v>1250</v>
      </c>
      <c r="E30" s="380"/>
      <c r="F30" s="380"/>
      <c r="G30" s="380"/>
      <c r="H30" s="380"/>
      <c r="I30" s="380"/>
      <c r="J30" s="380"/>
      <c r="K30" s="253"/>
    </row>
    <row r="31" spans="2:11" ht="15" customHeight="1">
      <c r="B31" s="256"/>
      <c r="C31" s="257"/>
      <c r="D31" s="380" t="s">
        <v>1251</v>
      </c>
      <c r="E31" s="380"/>
      <c r="F31" s="380"/>
      <c r="G31" s="380"/>
      <c r="H31" s="380"/>
      <c r="I31" s="380"/>
      <c r="J31" s="380"/>
      <c r="K31" s="253"/>
    </row>
    <row r="32" spans="2:11" ht="12.75" customHeight="1">
      <c r="B32" s="256"/>
      <c r="C32" s="257"/>
      <c r="D32" s="257"/>
      <c r="E32" s="257"/>
      <c r="F32" s="257"/>
      <c r="G32" s="257"/>
      <c r="H32" s="257"/>
      <c r="I32" s="257"/>
      <c r="J32" s="257"/>
      <c r="K32" s="253"/>
    </row>
    <row r="33" spans="2:11" ht="15" customHeight="1">
      <c r="B33" s="256"/>
      <c r="C33" s="257"/>
      <c r="D33" s="380" t="s">
        <v>1252</v>
      </c>
      <c r="E33" s="380"/>
      <c r="F33" s="380"/>
      <c r="G33" s="380"/>
      <c r="H33" s="380"/>
      <c r="I33" s="380"/>
      <c r="J33" s="380"/>
      <c r="K33" s="253"/>
    </row>
    <row r="34" spans="2:11" ht="15" customHeight="1">
      <c r="B34" s="256"/>
      <c r="C34" s="257"/>
      <c r="D34" s="380" t="s">
        <v>1253</v>
      </c>
      <c r="E34" s="380"/>
      <c r="F34" s="380"/>
      <c r="G34" s="380"/>
      <c r="H34" s="380"/>
      <c r="I34" s="380"/>
      <c r="J34" s="380"/>
      <c r="K34" s="253"/>
    </row>
    <row r="35" spans="2:11" ht="15" customHeight="1">
      <c r="B35" s="256"/>
      <c r="C35" s="257"/>
      <c r="D35" s="380" t="s">
        <v>1254</v>
      </c>
      <c r="E35" s="380"/>
      <c r="F35" s="380"/>
      <c r="G35" s="380"/>
      <c r="H35" s="380"/>
      <c r="I35" s="380"/>
      <c r="J35" s="380"/>
      <c r="K35" s="253"/>
    </row>
    <row r="36" spans="2:11" ht="15" customHeight="1">
      <c r="B36" s="256"/>
      <c r="C36" s="257"/>
      <c r="D36" s="255"/>
      <c r="E36" s="258" t="s">
        <v>117</v>
      </c>
      <c r="F36" s="255"/>
      <c r="G36" s="380" t="s">
        <v>1255</v>
      </c>
      <c r="H36" s="380"/>
      <c r="I36" s="380"/>
      <c r="J36" s="380"/>
      <c r="K36" s="253"/>
    </row>
    <row r="37" spans="2:11" ht="30.75" customHeight="1">
      <c r="B37" s="256"/>
      <c r="C37" s="257"/>
      <c r="D37" s="255"/>
      <c r="E37" s="258" t="s">
        <v>1256</v>
      </c>
      <c r="F37" s="255"/>
      <c r="G37" s="380" t="s">
        <v>1257</v>
      </c>
      <c r="H37" s="380"/>
      <c r="I37" s="380"/>
      <c r="J37" s="380"/>
      <c r="K37" s="253"/>
    </row>
    <row r="38" spans="2:11" ht="15" customHeight="1">
      <c r="B38" s="256"/>
      <c r="C38" s="257"/>
      <c r="D38" s="255"/>
      <c r="E38" s="258" t="s">
        <v>53</v>
      </c>
      <c r="F38" s="255"/>
      <c r="G38" s="380" t="s">
        <v>1258</v>
      </c>
      <c r="H38" s="380"/>
      <c r="I38" s="380"/>
      <c r="J38" s="380"/>
      <c r="K38" s="253"/>
    </row>
    <row r="39" spans="2:11" ht="15" customHeight="1">
      <c r="B39" s="256"/>
      <c r="C39" s="257"/>
      <c r="D39" s="255"/>
      <c r="E39" s="258" t="s">
        <v>54</v>
      </c>
      <c r="F39" s="255"/>
      <c r="G39" s="380" t="s">
        <v>1259</v>
      </c>
      <c r="H39" s="380"/>
      <c r="I39" s="380"/>
      <c r="J39" s="380"/>
      <c r="K39" s="253"/>
    </row>
    <row r="40" spans="2:11" ht="15" customHeight="1">
      <c r="B40" s="256"/>
      <c r="C40" s="257"/>
      <c r="D40" s="255"/>
      <c r="E40" s="258" t="s">
        <v>118</v>
      </c>
      <c r="F40" s="255"/>
      <c r="G40" s="380" t="s">
        <v>1260</v>
      </c>
      <c r="H40" s="380"/>
      <c r="I40" s="380"/>
      <c r="J40" s="380"/>
      <c r="K40" s="253"/>
    </row>
    <row r="41" spans="2:11" ht="15" customHeight="1">
      <c r="B41" s="256"/>
      <c r="C41" s="257"/>
      <c r="D41" s="255"/>
      <c r="E41" s="258" t="s">
        <v>119</v>
      </c>
      <c r="F41" s="255"/>
      <c r="G41" s="380" t="s">
        <v>1261</v>
      </c>
      <c r="H41" s="380"/>
      <c r="I41" s="380"/>
      <c r="J41" s="380"/>
      <c r="K41" s="253"/>
    </row>
    <row r="42" spans="2:11" ht="15" customHeight="1">
      <c r="B42" s="256"/>
      <c r="C42" s="257"/>
      <c r="D42" s="255"/>
      <c r="E42" s="258" t="s">
        <v>1262</v>
      </c>
      <c r="F42" s="255"/>
      <c r="G42" s="380" t="s">
        <v>1263</v>
      </c>
      <c r="H42" s="380"/>
      <c r="I42" s="380"/>
      <c r="J42" s="380"/>
      <c r="K42" s="253"/>
    </row>
    <row r="43" spans="2:11" ht="15" customHeight="1">
      <c r="B43" s="256"/>
      <c r="C43" s="257"/>
      <c r="D43" s="255"/>
      <c r="E43" s="258"/>
      <c r="F43" s="255"/>
      <c r="G43" s="380" t="s">
        <v>1264</v>
      </c>
      <c r="H43" s="380"/>
      <c r="I43" s="380"/>
      <c r="J43" s="380"/>
      <c r="K43" s="253"/>
    </row>
    <row r="44" spans="2:11" ht="15" customHeight="1">
      <c r="B44" s="256"/>
      <c r="C44" s="257"/>
      <c r="D44" s="255"/>
      <c r="E44" s="258" t="s">
        <v>1265</v>
      </c>
      <c r="F44" s="255"/>
      <c r="G44" s="380" t="s">
        <v>1266</v>
      </c>
      <c r="H44" s="380"/>
      <c r="I44" s="380"/>
      <c r="J44" s="380"/>
      <c r="K44" s="253"/>
    </row>
    <row r="45" spans="2:11" ht="15" customHeight="1">
      <c r="B45" s="256"/>
      <c r="C45" s="257"/>
      <c r="D45" s="255"/>
      <c r="E45" s="258" t="s">
        <v>121</v>
      </c>
      <c r="F45" s="255"/>
      <c r="G45" s="380" t="s">
        <v>1267</v>
      </c>
      <c r="H45" s="380"/>
      <c r="I45" s="380"/>
      <c r="J45" s="380"/>
      <c r="K45" s="253"/>
    </row>
    <row r="46" spans="2:11" ht="12.75" customHeight="1">
      <c r="B46" s="256"/>
      <c r="C46" s="257"/>
      <c r="D46" s="255"/>
      <c r="E46" s="255"/>
      <c r="F46" s="255"/>
      <c r="G46" s="255"/>
      <c r="H46" s="255"/>
      <c r="I46" s="255"/>
      <c r="J46" s="255"/>
      <c r="K46" s="253"/>
    </row>
    <row r="47" spans="2:11" ht="15" customHeight="1">
      <c r="B47" s="256"/>
      <c r="C47" s="257"/>
      <c r="D47" s="380" t="s">
        <v>1268</v>
      </c>
      <c r="E47" s="380"/>
      <c r="F47" s="380"/>
      <c r="G47" s="380"/>
      <c r="H47" s="380"/>
      <c r="I47" s="380"/>
      <c r="J47" s="380"/>
      <c r="K47" s="253"/>
    </row>
    <row r="48" spans="2:11" ht="15" customHeight="1">
      <c r="B48" s="256"/>
      <c r="C48" s="257"/>
      <c r="D48" s="257"/>
      <c r="E48" s="380" t="s">
        <v>1269</v>
      </c>
      <c r="F48" s="380"/>
      <c r="G48" s="380"/>
      <c r="H48" s="380"/>
      <c r="I48" s="380"/>
      <c r="J48" s="380"/>
      <c r="K48" s="253"/>
    </row>
    <row r="49" spans="2:11" ht="15" customHeight="1">
      <c r="B49" s="256"/>
      <c r="C49" s="257"/>
      <c r="D49" s="257"/>
      <c r="E49" s="380" t="s">
        <v>1270</v>
      </c>
      <c r="F49" s="380"/>
      <c r="G49" s="380"/>
      <c r="H49" s="380"/>
      <c r="I49" s="380"/>
      <c r="J49" s="380"/>
      <c r="K49" s="253"/>
    </row>
    <row r="50" spans="2:11" ht="15" customHeight="1">
      <c r="B50" s="256"/>
      <c r="C50" s="257"/>
      <c r="D50" s="257"/>
      <c r="E50" s="380" t="s">
        <v>1271</v>
      </c>
      <c r="F50" s="380"/>
      <c r="G50" s="380"/>
      <c r="H50" s="380"/>
      <c r="I50" s="380"/>
      <c r="J50" s="380"/>
      <c r="K50" s="253"/>
    </row>
    <row r="51" spans="2:11" ht="15" customHeight="1">
      <c r="B51" s="256"/>
      <c r="C51" s="257"/>
      <c r="D51" s="380" t="s">
        <v>1272</v>
      </c>
      <c r="E51" s="380"/>
      <c r="F51" s="380"/>
      <c r="G51" s="380"/>
      <c r="H51" s="380"/>
      <c r="I51" s="380"/>
      <c r="J51" s="380"/>
      <c r="K51" s="253"/>
    </row>
    <row r="52" spans="2:11" ht="25.5" customHeight="1">
      <c r="B52" s="252"/>
      <c r="C52" s="382" t="s">
        <v>1273</v>
      </c>
      <c r="D52" s="382"/>
      <c r="E52" s="382"/>
      <c r="F52" s="382"/>
      <c r="G52" s="382"/>
      <c r="H52" s="382"/>
      <c r="I52" s="382"/>
      <c r="J52" s="382"/>
      <c r="K52" s="253"/>
    </row>
    <row r="53" spans="2:11" ht="5.25" customHeight="1">
      <c r="B53" s="252"/>
      <c r="C53" s="254"/>
      <c r="D53" s="254"/>
      <c r="E53" s="254"/>
      <c r="F53" s="254"/>
      <c r="G53" s="254"/>
      <c r="H53" s="254"/>
      <c r="I53" s="254"/>
      <c r="J53" s="254"/>
      <c r="K53" s="253"/>
    </row>
    <row r="54" spans="2:11" ht="15" customHeight="1">
      <c r="B54" s="252"/>
      <c r="C54" s="380" t="s">
        <v>1274</v>
      </c>
      <c r="D54" s="380"/>
      <c r="E54" s="380"/>
      <c r="F54" s="380"/>
      <c r="G54" s="380"/>
      <c r="H54" s="380"/>
      <c r="I54" s="380"/>
      <c r="J54" s="380"/>
      <c r="K54" s="253"/>
    </row>
    <row r="55" spans="2:11" ht="15" customHeight="1">
      <c r="B55" s="252"/>
      <c r="C55" s="380" t="s">
        <v>1275</v>
      </c>
      <c r="D55" s="380"/>
      <c r="E55" s="380"/>
      <c r="F55" s="380"/>
      <c r="G55" s="380"/>
      <c r="H55" s="380"/>
      <c r="I55" s="380"/>
      <c r="J55" s="380"/>
      <c r="K55" s="253"/>
    </row>
    <row r="56" spans="2:11" ht="12.75" customHeight="1">
      <c r="B56" s="252"/>
      <c r="C56" s="255"/>
      <c r="D56" s="255"/>
      <c r="E56" s="255"/>
      <c r="F56" s="255"/>
      <c r="G56" s="255"/>
      <c r="H56" s="255"/>
      <c r="I56" s="255"/>
      <c r="J56" s="255"/>
      <c r="K56" s="253"/>
    </row>
    <row r="57" spans="2:11" ht="15" customHeight="1">
      <c r="B57" s="252"/>
      <c r="C57" s="380" t="s">
        <v>1276</v>
      </c>
      <c r="D57" s="380"/>
      <c r="E57" s="380"/>
      <c r="F57" s="380"/>
      <c r="G57" s="380"/>
      <c r="H57" s="380"/>
      <c r="I57" s="380"/>
      <c r="J57" s="380"/>
      <c r="K57" s="253"/>
    </row>
    <row r="58" spans="2:11" ht="15" customHeight="1">
      <c r="B58" s="252"/>
      <c r="C58" s="257"/>
      <c r="D58" s="380" t="s">
        <v>1277</v>
      </c>
      <c r="E58" s="380"/>
      <c r="F58" s="380"/>
      <c r="G58" s="380"/>
      <c r="H58" s="380"/>
      <c r="I58" s="380"/>
      <c r="J58" s="380"/>
      <c r="K58" s="253"/>
    </row>
    <row r="59" spans="2:11" ht="15" customHeight="1">
      <c r="B59" s="252"/>
      <c r="C59" s="257"/>
      <c r="D59" s="380" t="s">
        <v>1278</v>
      </c>
      <c r="E59" s="380"/>
      <c r="F59" s="380"/>
      <c r="G59" s="380"/>
      <c r="H59" s="380"/>
      <c r="I59" s="380"/>
      <c r="J59" s="380"/>
      <c r="K59" s="253"/>
    </row>
    <row r="60" spans="2:11" ht="15" customHeight="1">
      <c r="B60" s="252"/>
      <c r="C60" s="257"/>
      <c r="D60" s="380" t="s">
        <v>1279</v>
      </c>
      <c r="E60" s="380"/>
      <c r="F60" s="380"/>
      <c r="G60" s="380"/>
      <c r="H60" s="380"/>
      <c r="I60" s="380"/>
      <c r="J60" s="380"/>
      <c r="K60" s="253"/>
    </row>
    <row r="61" spans="2:11" ht="15" customHeight="1">
      <c r="B61" s="252"/>
      <c r="C61" s="257"/>
      <c r="D61" s="380" t="s">
        <v>1280</v>
      </c>
      <c r="E61" s="380"/>
      <c r="F61" s="380"/>
      <c r="G61" s="380"/>
      <c r="H61" s="380"/>
      <c r="I61" s="380"/>
      <c r="J61" s="380"/>
      <c r="K61" s="253"/>
    </row>
    <row r="62" spans="2:11" ht="15" customHeight="1">
      <c r="B62" s="252"/>
      <c r="C62" s="257"/>
      <c r="D62" s="383" t="s">
        <v>1281</v>
      </c>
      <c r="E62" s="383"/>
      <c r="F62" s="383"/>
      <c r="G62" s="383"/>
      <c r="H62" s="383"/>
      <c r="I62" s="383"/>
      <c r="J62" s="383"/>
      <c r="K62" s="253"/>
    </row>
    <row r="63" spans="2:11" ht="15" customHeight="1">
      <c r="B63" s="252"/>
      <c r="C63" s="257"/>
      <c r="D63" s="380" t="s">
        <v>1282</v>
      </c>
      <c r="E63" s="380"/>
      <c r="F63" s="380"/>
      <c r="G63" s="380"/>
      <c r="H63" s="380"/>
      <c r="I63" s="380"/>
      <c r="J63" s="380"/>
      <c r="K63" s="253"/>
    </row>
    <row r="64" spans="2:11" ht="12.75" customHeight="1">
      <c r="B64" s="252"/>
      <c r="C64" s="257"/>
      <c r="D64" s="257"/>
      <c r="E64" s="260"/>
      <c r="F64" s="257"/>
      <c r="G64" s="257"/>
      <c r="H64" s="257"/>
      <c r="I64" s="257"/>
      <c r="J64" s="257"/>
      <c r="K64" s="253"/>
    </row>
    <row r="65" spans="2:11" ht="15" customHeight="1">
      <c r="B65" s="252"/>
      <c r="C65" s="257"/>
      <c r="D65" s="380" t="s">
        <v>1283</v>
      </c>
      <c r="E65" s="380"/>
      <c r="F65" s="380"/>
      <c r="G65" s="380"/>
      <c r="H65" s="380"/>
      <c r="I65" s="380"/>
      <c r="J65" s="380"/>
      <c r="K65" s="253"/>
    </row>
    <row r="66" spans="2:11" ht="15" customHeight="1">
      <c r="B66" s="252"/>
      <c r="C66" s="257"/>
      <c r="D66" s="383" t="s">
        <v>1284</v>
      </c>
      <c r="E66" s="383"/>
      <c r="F66" s="383"/>
      <c r="G66" s="383"/>
      <c r="H66" s="383"/>
      <c r="I66" s="383"/>
      <c r="J66" s="383"/>
      <c r="K66" s="253"/>
    </row>
    <row r="67" spans="2:11" ht="15" customHeight="1">
      <c r="B67" s="252"/>
      <c r="C67" s="257"/>
      <c r="D67" s="380" t="s">
        <v>1285</v>
      </c>
      <c r="E67" s="380"/>
      <c r="F67" s="380"/>
      <c r="G67" s="380"/>
      <c r="H67" s="380"/>
      <c r="I67" s="380"/>
      <c r="J67" s="380"/>
      <c r="K67" s="253"/>
    </row>
    <row r="68" spans="2:11" ht="15" customHeight="1">
      <c r="B68" s="252"/>
      <c r="C68" s="257"/>
      <c r="D68" s="380" t="s">
        <v>1286</v>
      </c>
      <c r="E68" s="380"/>
      <c r="F68" s="380"/>
      <c r="G68" s="380"/>
      <c r="H68" s="380"/>
      <c r="I68" s="380"/>
      <c r="J68" s="380"/>
      <c r="K68" s="253"/>
    </row>
    <row r="69" spans="2:11" ht="15" customHeight="1">
      <c r="B69" s="252"/>
      <c r="C69" s="257"/>
      <c r="D69" s="380" t="s">
        <v>1287</v>
      </c>
      <c r="E69" s="380"/>
      <c r="F69" s="380"/>
      <c r="G69" s="380"/>
      <c r="H69" s="380"/>
      <c r="I69" s="380"/>
      <c r="J69" s="380"/>
      <c r="K69" s="253"/>
    </row>
    <row r="70" spans="2:11" ht="15" customHeight="1">
      <c r="B70" s="252"/>
      <c r="C70" s="257"/>
      <c r="D70" s="380" t="s">
        <v>1288</v>
      </c>
      <c r="E70" s="380"/>
      <c r="F70" s="380"/>
      <c r="G70" s="380"/>
      <c r="H70" s="380"/>
      <c r="I70" s="380"/>
      <c r="J70" s="380"/>
      <c r="K70" s="253"/>
    </row>
    <row r="71" spans="2:11" ht="12.75" customHeight="1">
      <c r="B71" s="261"/>
      <c r="C71" s="262"/>
      <c r="D71" s="262"/>
      <c r="E71" s="262"/>
      <c r="F71" s="262"/>
      <c r="G71" s="262"/>
      <c r="H71" s="262"/>
      <c r="I71" s="262"/>
      <c r="J71" s="262"/>
      <c r="K71" s="263"/>
    </row>
    <row r="72" spans="2:11" ht="18.75" customHeight="1">
      <c r="B72" s="264"/>
      <c r="C72" s="264"/>
      <c r="D72" s="264"/>
      <c r="E72" s="264"/>
      <c r="F72" s="264"/>
      <c r="G72" s="264"/>
      <c r="H72" s="264"/>
      <c r="I72" s="264"/>
      <c r="J72" s="264"/>
      <c r="K72" s="265"/>
    </row>
    <row r="73" spans="2:11" ht="18.75" customHeight="1">
      <c r="B73" s="265"/>
      <c r="C73" s="265"/>
      <c r="D73" s="265"/>
      <c r="E73" s="265"/>
      <c r="F73" s="265"/>
      <c r="G73" s="265"/>
      <c r="H73" s="265"/>
      <c r="I73" s="265"/>
      <c r="J73" s="265"/>
      <c r="K73" s="265"/>
    </row>
    <row r="74" spans="2:11" ht="7.5" customHeight="1">
      <c r="B74" s="266"/>
      <c r="C74" s="267"/>
      <c r="D74" s="267"/>
      <c r="E74" s="267"/>
      <c r="F74" s="267"/>
      <c r="G74" s="267"/>
      <c r="H74" s="267"/>
      <c r="I74" s="267"/>
      <c r="J74" s="267"/>
      <c r="K74" s="268"/>
    </row>
    <row r="75" spans="2:11" ht="45" customHeight="1">
      <c r="B75" s="269"/>
      <c r="C75" s="381" t="s">
        <v>1289</v>
      </c>
      <c r="D75" s="381"/>
      <c r="E75" s="381"/>
      <c r="F75" s="381"/>
      <c r="G75" s="381"/>
      <c r="H75" s="381"/>
      <c r="I75" s="381"/>
      <c r="J75" s="381"/>
      <c r="K75" s="270"/>
    </row>
    <row r="76" spans="2:11" ht="17.25" customHeight="1">
      <c r="B76" s="269"/>
      <c r="C76" s="271" t="s">
        <v>1290</v>
      </c>
      <c r="D76" s="271"/>
      <c r="E76" s="271"/>
      <c r="F76" s="271" t="s">
        <v>1291</v>
      </c>
      <c r="G76" s="272"/>
      <c r="H76" s="271" t="s">
        <v>54</v>
      </c>
      <c r="I76" s="271" t="s">
        <v>57</v>
      </c>
      <c r="J76" s="271" t="s">
        <v>1292</v>
      </c>
      <c r="K76" s="270"/>
    </row>
    <row r="77" spans="2:11" ht="17.25" customHeight="1">
      <c r="B77" s="269"/>
      <c r="C77" s="273" t="s">
        <v>1293</v>
      </c>
      <c r="D77" s="273"/>
      <c r="E77" s="273"/>
      <c r="F77" s="274" t="s">
        <v>1294</v>
      </c>
      <c r="G77" s="275"/>
      <c r="H77" s="273"/>
      <c r="I77" s="273"/>
      <c r="J77" s="273" t="s">
        <v>1295</v>
      </c>
      <c r="K77" s="270"/>
    </row>
    <row r="78" spans="2:11" ht="5.25" customHeight="1">
      <c r="B78" s="269"/>
      <c r="C78" s="276"/>
      <c r="D78" s="276"/>
      <c r="E78" s="276"/>
      <c r="F78" s="276"/>
      <c r="G78" s="277"/>
      <c r="H78" s="276"/>
      <c r="I78" s="276"/>
      <c r="J78" s="276"/>
      <c r="K78" s="270"/>
    </row>
    <row r="79" spans="2:11" ht="15" customHeight="1">
      <c r="B79" s="269"/>
      <c r="C79" s="258" t="s">
        <v>53</v>
      </c>
      <c r="D79" s="276"/>
      <c r="E79" s="276"/>
      <c r="F79" s="278" t="s">
        <v>1296</v>
      </c>
      <c r="G79" s="277"/>
      <c r="H79" s="258" t="s">
        <v>1297</v>
      </c>
      <c r="I79" s="258" t="s">
        <v>1298</v>
      </c>
      <c r="J79" s="258">
        <v>20</v>
      </c>
      <c r="K79" s="270"/>
    </row>
    <row r="80" spans="2:11" ht="15" customHeight="1">
      <c r="B80" s="269"/>
      <c r="C80" s="258" t="s">
        <v>1299</v>
      </c>
      <c r="D80" s="258"/>
      <c r="E80" s="258"/>
      <c r="F80" s="278" t="s">
        <v>1296</v>
      </c>
      <c r="G80" s="277"/>
      <c r="H80" s="258" t="s">
        <v>1300</v>
      </c>
      <c r="I80" s="258" t="s">
        <v>1298</v>
      </c>
      <c r="J80" s="258">
        <v>120</v>
      </c>
      <c r="K80" s="270"/>
    </row>
    <row r="81" spans="2:11" ht="15" customHeight="1">
      <c r="B81" s="279"/>
      <c r="C81" s="258" t="s">
        <v>1301</v>
      </c>
      <c r="D81" s="258"/>
      <c r="E81" s="258"/>
      <c r="F81" s="278" t="s">
        <v>1302</v>
      </c>
      <c r="G81" s="277"/>
      <c r="H81" s="258" t="s">
        <v>1303</v>
      </c>
      <c r="I81" s="258" t="s">
        <v>1298</v>
      </c>
      <c r="J81" s="258">
        <v>50</v>
      </c>
      <c r="K81" s="270"/>
    </row>
    <row r="82" spans="2:11" ht="15" customHeight="1">
      <c r="B82" s="279"/>
      <c r="C82" s="258" t="s">
        <v>1304</v>
      </c>
      <c r="D82" s="258"/>
      <c r="E82" s="258"/>
      <c r="F82" s="278" t="s">
        <v>1296</v>
      </c>
      <c r="G82" s="277"/>
      <c r="H82" s="258" t="s">
        <v>1305</v>
      </c>
      <c r="I82" s="258" t="s">
        <v>1306</v>
      </c>
      <c r="J82" s="258"/>
      <c r="K82" s="270"/>
    </row>
    <row r="83" spans="2:11" ht="15" customHeight="1">
      <c r="B83" s="279"/>
      <c r="C83" s="280" t="s">
        <v>1307</v>
      </c>
      <c r="D83" s="280"/>
      <c r="E83" s="280"/>
      <c r="F83" s="281" t="s">
        <v>1302</v>
      </c>
      <c r="G83" s="280"/>
      <c r="H83" s="280" t="s">
        <v>1308</v>
      </c>
      <c r="I83" s="280" t="s">
        <v>1298</v>
      </c>
      <c r="J83" s="280">
        <v>15</v>
      </c>
      <c r="K83" s="270"/>
    </row>
    <row r="84" spans="2:11" ht="15" customHeight="1">
      <c r="B84" s="279"/>
      <c r="C84" s="280" t="s">
        <v>1309</v>
      </c>
      <c r="D84" s="280"/>
      <c r="E84" s="280"/>
      <c r="F84" s="281" t="s">
        <v>1302</v>
      </c>
      <c r="G84" s="280"/>
      <c r="H84" s="280" t="s">
        <v>1310</v>
      </c>
      <c r="I84" s="280" t="s">
        <v>1298</v>
      </c>
      <c r="J84" s="280">
        <v>15</v>
      </c>
      <c r="K84" s="270"/>
    </row>
    <row r="85" spans="2:11" ht="15" customHeight="1">
      <c r="B85" s="279"/>
      <c r="C85" s="280" t="s">
        <v>1311</v>
      </c>
      <c r="D85" s="280"/>
      <c r="E85" s="280"/>
      <c r="F85" s="281" t="s">
        <v>1302</v>
      </c>
      <c r="G85" s="280"/>
      <c r="H85" s="280" t="s">
        <v>1312</v>
      </c>
      <c r="I85" s="280" t="s">
        <v>1298</v>
      </c>
      <c r="J85" s="280">
        <v>20</v>
      </c>
      <c r="K85" s="270"/>
    </row>
    <row r="86" spans="2:11" ht="15" customHeight="1">
      <c r="B86" s="279"/>
      <c r="C86" s="280" t="s">
        <v>1313</v>
      </c>
      <c r="D86" s="280"/>
      <c r="E86" s="280"/>
      <c r="F86" s="281" t="s">
        <v>1302</v>
      </c>
      <c r="G86" s="280"/>
      <c r="H86" s="280" t="s">
        <v>1314</v>
      </c>
      <c r="I86" s="280" t="s">
        <v>1298</v>
      </c>
      <c r="J86" s="280">
        <v>20</v>
      </c>
      <c r="K86" s="270"/>
    </row>
    <row r="87" spans="2:11" ht="15" customHeight="1">
      <c r="B87" s="279"/>
      <c r="C87" s="258" t="s">
        <v>1315</v>
      </c>
      <c r="D87" s="258"/>
      <c r="E87" s="258"/>
      <c r="F87" s="278" t="s">
        <v>1302</v>
      </c>
      <c r="G87" s="277"/>
      <c r="H87" s="258" t="s">
        <v>1316</v>
      </c>
      <c r="I87" s="258" t="s">
        <v>1298</v>
      </c>
      <c r="J87" s="258">
        <v>50</v>
      </c>
      <c r="K87" s="270"/>
    </row>
    <row r="88" spans="2:11" ht="15" customHeight="1">
      <c r="B88" s="279"/>
      <c r="C88" s="258" t="s">
        <v>1317</v>
      </c>
      <c r="D88" s="258"/>
      <c r="E88" s="258"/>
      <c r="F88" s="278" t="s">
        <v>1302</v>
      </c>
      <c r="G88" s="277"/>
      <c r="H88" s="258" t="s">
        <v>1318</v>
      </c>
      <c r="I88" s="258" t="s">
        <v>1298</v>
      </c>
      <c r="J88" s="258">
        <v>20</v>
      </c>
      <c r="K88" s="270"/>
    </row>
    <row r="89" spans="2:11" ht="15" customHeight="1">
      <c r="B89" s="279"/>
      <c r="C89" s="258" t="s">
        <v>1319</v>
      </c>
      <c r="D89" s="258"/>
      <c r="E89" s="258"/>
      <c r="F89" s="278" t="s">
        <v>1302</v>
      </c>
      <c r="G89" s="277"/>
      <c r="H89" s="258" t="s">
        <v>1320</v>
      </c>
      <c r="I89" s="258" t="s">
        <v>1298</v>
      </c>
      <c r="J89" s="258">
        <v>20</v>
      </c>
      <c r="K89" s="270"/>
    </row>
    <row r="90" spans="2:11" ht="15" customHeight="1">
      <c r="B90" s="279"/>
      <c r="C90" s="258" t="s">
        <v>1321</v>
      </c>
      <c r="D90" s="258"/>
      <c r="E90" s="258"/>
      <c r="F90" s="278" t="s">
        <v>1302</v>
      </c>
      <c r="G90" s="277"/>
      <c r="H90" s="258" t="s">
        <v>1322</v>
      </c>
      <c r="I90" s="258" t="s">
        <v>1298</v>
      </c>
      <c r="J90" s="258">
        <v>50</v>
      </c>
      <c r="K90" s="270"/>
    </row>
    <row r="91" spans="2:11" ht="15" customHeight="1">
      <c r="B91" s="279"/>
      <c r="C91" s="258" t="s">
        <v>1323</v>
      </c>
      <c r="D91" s="258"/>
      <c r="E91" s="258"/>
      <c r="F91" s="278" t="s">
        <v>1302</v>
      </c>
      <c r="G91" s="277"/>
      <c r="H91" s="258" t="s">
        <v>1323</v>
      </c>
      <c r="I91" s="258" t="s">
        <v>1298</v>
      </c>
      <c r="J91" s="258">
        <v>50</v>
      </c>
      <c r="K91" s="270"/>
    </row>
    <row r="92" spans="2:11" ht="15" customHeight="1">
      <c r="B92" s="279"/>
      <c r="C92" s="258" t="s">
        <v>1324</v>
      </c>
      <c r="D92" s="258"/>
      <c r="E92" s="258"/>
      <c r="F92" s="278" t="s">
        <v>1302</v>
      </c>
      <c r="G92" s="277"/>
      <c r="H92" s="258" t="s">
        <v>1325</v>
      </c>
      <c r="I92" s="258" t="s">
        <v>1298</v>
      </c>
      <c r="J92" s="258">
        <v>255</v>
      </c>
      <c r="K92" s="270"/>
    </row>
    <row r="93" spans="2:11" ht="15" customHeight="1">
      <c r="B93" s="279"/>
      <c r="C93" s="258" t="s">
        <v>1326</v>
      </c>
      <c r="D93" s="258"/>
      <c r="E93" s="258"/>
      <c r="F93" s="278" t="s">
        <v>1296</v>
      </c>
      <c r="G93" s="277"/>
      <c r="H93" s="258" t="s">
        <v>1327</v>
      </c>
      <c r="I93" s="258" t="s">
        <v>1328</v>
      </c>
      <c r="J93" s="258"/>
      <c r="K93" s="270"/>
    </row>
    <row r="94" spans="2:11" ht="15" customHeight="1">
      <c r="B94" s="279"/>
      <c r="C94" s="258" t="s">
        <v>1329</v>
      </c>
      <c r="D94" s="258"/>
      <c r="E94" s="258"/>
      <c r="F94" s="278" t="s">
        <v>1296</v>
      </c>
      <c r="G94" s="277"/>
      <c r="H94" s="258" t="s">
        <v>1330</v>
      </c>
      <c r="I94" s="258" t="s">
        <v>1331</v>
      </c>
      <c r="J94" s="258"/>
      <c r="K94" s="270"/>
    </row>
    <row r="95" spans="2:11" ht="15" customHeight="1">
      <c r="B95" s="279"/>
      <c r="C95" s="258" t="s">
        <v>1332</v>
      </c>
      <c r="D95" s="258"/>
      <c r="E95" s="258"/>
      <c r="F95" s="278" t="s">
        <v>1296</v>
      </c>
      <c r="G95" s="277"/>
      <c r="H95" s="258" t="s">
        <v>1332</v>
      </c>
      <c r="I95" s="258" t="s">
        <v>1331</v>
      </c>
      <c r="J95" s="258"/>
      <c r="K95" s="270"/>
    </row>
    <row r="96" spans="2:11" ht="15" customHeight="1">
      <c r="B96" s="279"/>
      <c r="C96" s="258" t="s">
        <v>38</v>
      </c>
      <c r="D96" s="258"/>
      <c r="E96" s="258"/>
      <c r="F96" s="278" t="s">
        <v>1296</v>
      </c>
      <c r="G96" s="277"/>
      <c r="H96" s="258" t="s">
        <v>1333</v>
      </c>
      <c r="I96" s="258" t="s">
        <v>1331</v>
      </c>
      <c r="J96" s="258"/>
      <c r="K96" s="270"/>
    </row>
    <row r="97" spans="2:11" ht="15" customHeight="1">
      <c r="B97" s="279"/>
      <c r="C97" s="258" t="s">
        <v>48</v>
      </c>
      <c r="D97" s="258"/>
      <c r="E97" s="258"/>
      <c r="F97" s="278" t="s">
        <v>1296</v>
      </c>
      <c r="G97" s="277"/>
      <c r="H97" s="258" t="s">
        <v>1334</v>
      </c>
      <c r="I97" s="258" t="s">
        <v>1331</v>
      </c>
      <c r="J97" s="258"/>
      <c r="K97" s="270"/>
    </row>
    <row r="98" spans="2:11" ht="15" customHeight="1">
      <c r="B98" s="282"/>
      <c r="C98" s="283"/>
      <c r="D98" s="283"/>
      <c r="E98" s="283"/>
      <c r="F98" s="283"/>
      <c r="G98" s="283"/>
      <c r="H98" s="283"/>
      <c r="I98" s="283"/>
      <c r="J98" s="283"/>
      <c r="K98" s="284"/>
    </row>
    <row r="99" spans="2:11" ht="18.75" customHeight="1">
      <c r="B99" s="285"/>
      <c r="C99" s="286"/>
      <c r="D99" s="286"/>
      <c r="E99" s="286"/>
      <c r="F99" s="286"/>
      <c r="G99" s="286"/>
      <c r="H99" s="286"/>
      <c r="I99" s="286"/>
      <c r="J99" s="286"/>
      <c r="K99" s="285"/>
    </row>
    <row r="100" spans="2:11" ht="18.75" customHeight="1">
      <c r="B100" s="265"/>
      <c r="C100" s="265"/>
      <c r="D100" s="265"/>
      <c r="E100" s="265"/>
      <c r="F100" s="265"/>
      <c r="G100" s="265"/>
      <c r="H100" s="265"/>
      <c r="I100" s="265"/>
      <c r="J100" s="265"/>
      <c r="K100" s="265"/>
    </row>
    <row r="101" spans="2:11" ht="7.5" customHeight="1">
      <c r="B101" s="266"/>
      <c r="C101" s="267"/>
      <c r="D101" s="267"/>
      <c r="E101" s="267"/>
      <c r="F101" s="267"/>
      <c r="G101" s="267"/>
      <c r="H101" s="267"/>
      <c r="I101" s="267"/>
      <c r="J101" s="267"/>
      <c r="K101" s="268"/>
    </row>
    <row r="102" spans="2:11" ht="45" customHeight="1">
      <c r="B102" s="269"/>
      <c r="C102" s="381" t="s">
        <v>1335</v>
      </c>
      <c r="D102" s="381"/>
      <c r="E102" s="381"/>
      <c r="F102" s="381"/>
      <c r="G102" s="381"/>
      <c r="H102" s="381"/>
      <c r="I102" s="381"/>
      <c r="J102" s="381"/>
      <c r="K102" s="270"/>
    </row>
    <row r="103" spans="2:11" ht="17.25" customHeight="1">
      <c r="B103" s="269"/>
      <c r="C103" s="271" t="s">
        <v>1290</v>
      </c>
      <c r="D103" s="271"/>
      <c r="E103" s="271"/>
      <c r="F103" s="271" t="s">
        <v>1291</v>
      </c>
      <c r="G103" s="272"/>
      <c r="H103" s="271" t="s">
        <v>54</v>
      </c>
      <c r="I103" s="271" t="s">
        <v>57</v>
      </c>
      <c r="J103" s="271" t="s">
        <v>1292</v>
      </c>
      <c r="K103" s="270"/>
    </row>
    <row r="104" spans="2:11" ht="17.25" customHeight="1">
      <c r="B104" s="269"/>
      <c r="C104" s="273" t="s">
        <v>1293</v>
      </c>
      <c r="D104" s="273"/>
      <c r="E104" s="273"/>
      <c r="F104" s="274" t="s">
        <v>1294</v>
      </c>
      <c r="G104" s="275"/>
      <c r="H104" s="273"/>
      <c r="I104" s="273"/>
      <c r="J104" s="273" t="s">
        <v>1295</v>
      </c>
      <c r="K104" s="270"/>
    </row>
    <row r="105" spans="2:11" ht="5.25" customHeight="1">
      <c r="B105" s="269"/>
      <c r="C105" s="271"/>
      <c r="D105" s="271"/>
      <c r="E105" s="271"/>
      <c r="F105" s="271"/>
      <c r="G105" s="287"/>
      <c r="H105" s="271"/>
      <c r="I105" s="271"/>
      <c r="J105" s="271"/>
      <c r="K105" s="270"/>
    </row>
    <row r="106" spans="2:11" ht="15" customHeight="1">
      <c r="B106" s="269"/>
      <c r="C106" s="258" t="s">
        <v>53</v>
      </c>
      <c r="D106" s="276"/>
      <c r="E106" s="276"/>
      <c r="F106" s="278" t="s">
        <v>1296</v>
      </c>
      <c r="G106" s="287"/>
      <c r="H106" s="258" t="s">
        <v>1336</v>
      </c>
      <c r="I106" s="258" t="s">
        <v>1298</v>
      </c>
      <c r="J106" s="258">
        <v>20</v>
      </c>
      <c r="K106" s="270"/>
    </row>
    <row r="107" spans="2:11" ht="15" customHeight="1">
      <c r="B107" s="269"/>
      <c r="C107" s="258" t="s">
        <v>1299</v>
      </c>
      <c r="D107" s="258"/>
      <c r="E107" s="258"/>
      <c r="F107" s="278" t="s">
        <v>1296</v>
      </c>
      <c r="G107" s="258"/>
      <c r="H107" s="258" t="s">
        <v>1336</v>
      </c>
      <c r="I107" s="258" t="s">
        <v>1298</v>
      </c>
      <c r="J107" s="258">
        <v>120</v>
      </c>
      <c r="K107" s="270"/>
    </row>
    <row r="108" spans="2:11" ht="15" customHeight="1">
      <c r="B108" s="279"/>
      <c r="C108" s="258" t="s">
        <v>1301</v>
      </c>
      <c r="D108" s="258"/>
      <c r="E108" s="258"/>
      <c r="F108" s="278" t="s">
        <v>1302</v>
      </c>
      <c r="G108" s="258"/>
      <c r="H108" s="258" t="s">
        <v>1336</v>
      </c>
      <c r="I108" s="258" t="s">
        <v>1298</v>
      </c>
      <c r="J108" s="258">
        <v>50</v>
      </c>
      <c r="K108" s="270"/>
    </row>
    <row r="109" spans="2:11" ht="15" customHeight="1">
      <c r="B109" s="279"/>
      <c r="C109" s="258" t="s">
        <v>1304</v>
      </c>
      <c r="D109" s="258"/>
      <c r="E109" s="258"/>
      <c r="F109" s="278" t="s">
        <v>1296</v>
      </c>
      <c r="G109" s="258"/>
      <c r="H109" s="258" t="s">
        <v>1336</v>
      </c>
      <c r="I109" s="258" t="s">
        <v>1306</v>
      </c>
      <c r="J109" s="258"/>
      <c r="K109" s="270"/>
    </row>
    <row r="110" spans="2:11" ht="15" customHeight="1">
      <c r="B110" s="279"/>
      <c r="C110" s="258" t="s">
        <v>1315</v>
      </c>
      <c r="D110" s="258"/>
      <c r="E110" s="258"/>
      <c r="F110" s="278" t="s">
        <v>1302</v>
      </c>
      <c r="G110" s="258"/>
      <c r="H110" s="258" t="s">
        <v>1336</v>
      </c>
      <c r="I110" s="258" t="s">
        <v>1298</v>
      </c>
      <c r="J110" s="258">
        <v>50</v>
      </c>
      <c r="K110" s="270"/>
    </row>
    <row r="111" spans="2:11" ht="15" customHeight="1">
      <c r="B111" s="279"/>
      <c r="C111" s="258" t="s">
        <v>1323</v>
      </c>
      <c r="D111" s="258"/>
      <c r="E111" s="258"/>
      <c r="F111" s="278" t="s">
        <v>1302</v>
      </c>
      <c r="G111" s="258"/>
      <c r="H111" s="258" t="s">
        <v>1336</v>
      </c>
      <c r="I111" s="258" t="s">
        <v>1298</v>
      </c>
      <c r="J111" s="258">
        <v>50</v>
      </c>
      <c r="K111" s="270"/>
    </row>
    <row r="112" spans="2:11" ht="15" customHeight="1">
      <c r="B112" s="279"/>
      <c r="C112" s="258" t="s">
        <v>1321</v>
      </c>
      <c r="D112" s="258"/>
      <c r="E112" s="258"/>
      <c r="F112" s="278" t="s">
        <v>1302</v>
      </c>
      <c r="G112" s="258"/>
      <c r="H112" s="258" t="s">
        <v>1336</v>
      </c>
      <c r="I112" s="258" t="s">
        <v>1298</v>
      </c>
      <c r="J112" s="258">
        <v>50</v>
      </c>
      <c r="K112" s="270"/>
    </row>
    <row r="113" spans="2:11" ht="15" customHeight="1">
      <c r="B113" s="279"/>
      <c r="C113" s="258" t="s">
        <v>53</v>
      </c>
      <c r="D113" s="258"/>
      <c r="E113" s="258"/>
      <c r="F113" s="278" t="s">
        <v>1296</v>
      </c>
      <c r="G113" s="258"/>
      <c r="H113" s="258" t="s">
        <v>1337</v>
      </c>
      <c r="I113" s="258" t="s">
        <v>1298</v>
      </c>
      <c r="J113" s="258">
        <v>20</v>
      </c>
      <c r="K113" s="270"/>
    </row>
    <row r="114" spans="2:11" ht="15" customHeight="1">
      <c r="B114" s="279"/>
      <c r="C114" s="258" t="s">
        <v>1338</v>
      </c>
      <c r="D114" s="258"/>
      <c r="E114" s="258"/>
      <c r="F114" s="278" t="s">
        <v>1296</v>
      </c>
      <c r="G114" s="258"/>
      <c r="H114" s="258" t="s">
        <v>1339</v>
      </c>
      <c r="I114" s="258" t="s">
        <v>1298</v>
      </c>
      <c r="J114" s="258">
        <v>120</v>
      </c>
      <c r="K114" s="270"/>
    </row>
    <row r="115" spans="2:11" ht="15" customHeight="1">
      <c r="B115" s="279"/>
      <c r="C115" s="258" t="s">
        <v>38</v>
      </c>
      <c r="D115" s="258"/>
      <c r="E115" s="258"/>
      <c r="F115" s="278" t="s">
        <v>1296</v>
      </c>
      <c r="G115" s="258"/>
      <c r="H115" s="258" t="s">
        <v>1340</v>
      </c>
      <c r="I115" s="258" t="s">
        <v>1331</v>
      </c>
      <c r="J115" s="258"/>
      <c r="K115" s="270"/>
    </row>
    <row r="116" spans="2:11" ht="15" customHeight="1">
      <c r="B116" s="279"/>
      <c r="C116" s="258" t="s">
        <v>48</v>
      </c>
      <c r="D116" s="258"/>
      <c r="E116" s="258"/>
      <c r="F116" s="278" t="s">
        <v>1296</v>
      </c>
      <c r="G116" s="258"/>
      <c r="H116" s="258" t="s">
        <v>1341</v>
      </c>
      <c r="I116" s="258" t="s">
        <v>1331</v>
      </c>
      <c r="J116" s="258"/>
      <c r="K116" s="270"/>
    </row>
    <row r="117" spans="2:11" ht="15" customHeight="1">
      <c r="B117" s="279"/>
      <c r="C117" s="258" t="s">
        <v>57</v>
      </c>
      <c r="D117" s="258"/>
      <c r="E117" s="258"/>
      <c r="F117" s="278" t="s">
        <v>1296</v>
      </c>
      <c r="G117" s="258"/>
      <c r="H117" s="258" t="s">
        <v>1342</v>
      </c>
      <c r="I117" s="258" t="s">
        <v>1343</v>
      </c>
      <c r="J117" s="258"/>
      <c r="K117" s="270"/>
    </row>
    <row r="118" spans="2:11" ht="15" customHeight="1">
      <c r="B118" s="282"/>
      <c r="C118" s="288"/>
      <c r="D118" s="288"/>
      <c r="E118" s="288"/>
      <c r="F118" s="288"/>
      <c r="G118" s="288"/>
      <c r="H118" s="288"/>
      <c r="I118" s="288"/>
      <c r="J118" s="288"/>
      <c r="K118" s="284"/>
    </row>
    <row r="119" spans="2:11" ht="18.75" customHeight="1">
      <c r="B119" s="289"/>
      <c r="C119" s="255"/>
      <c r="D119" s="255"/>
      <c r="E119" s="255"/>
      <c r="F119" s="290"/>
      <c r="G119" s="255"/>
      <c r="H119" s="255"/>
      <c r="I119" s="255"/>
      <c r="J119" s="255"/>
      <c r="K119" s="289"/>
    </row>
    <row r="120" spans="2:11" ht="18.75" customHeight="1">
      <c r="B120" s="265"/>
      <c r="C120" s="265"/>
      <c r="D120" s="265"/>
      <c r="E120" s="265"/>
      <c r="F120" s="265"/>
      <c r="G120" s="265"/>
      <c r="H120" s="265"/>
      <c r="I120" s="265"/>
      <c r="J120" s="265"/>
      <c r="K120" s="265"/>
    </row>
    <row r="121" spans="2:11" ht="7.5" customHeight="1">
      <c r="B121" s="291"/>
      <c r="C121" s="292"/>
      <c r="D121" s="292"/>
      <c r="E121" s="292"/>
      <c r="F121" s="292"/>
      <c r="G121" s="292"/>
      <c r="H121" s="292"/>
      <c r="I121" s="292"/>
      <c r="J121" s="292"/>
      <c r="K121" s="293"/>
    </row>
    <row r="122" spans="2:11" ht="45" customHeight="1">
      <c r="B122" s="294"/>
      <c r="C122" s="379" t="s">
        <v>1344</v>
      </c>
      <c r="D122" s="379"/>
      <c r="E122" s="379"/>
      <c r="F122" s="379"/>
      <c r="G122" s="379"/>
      <c r="H122" s="379"/>
      <c r="I122" s="379"/>
      <c r="J122" s="379"/>
      <c r="K122" s="295"/>
    </row>
    <row r="123" spans="2:11" ht="17.25" customHeight="1">
      <c r="B123" s="296"/>
      <c r="C123" s="271" t="s">
        <v>1290</v>
      </c>
      <c r="D123" s="271"/>
      <c r="E123" s="271"/>
      <c r="F123" s="271" t="s">
        <v>1291</v>
      </c>
      <c r="G123" s="272"/>
      <c r="H123" s="271" t="s">
        <v>54</v>
      </c>
      <c r="I123" s="271" t="s">
        <v>57</v>
      </c>
      <c r="J123" s="271" t="s">
        <v>1292</v>
      </c>
      <c r="K123" s="297"/>
    </row>
    <row r="124" spans="2:11" ht="17.25" customHeight="1">
      <c r="B124" s="296"/>
      <c r="C124" s="273" t="s">
        <v>1293</v>
      </c>
      <c r="D124" s="273"/>
      <c r="E124" s="273"/>
      <c r="F124" s="274" t="s">
        <v>1294</v>
      </c>
      <c r="G124" s="275"/>
      <c r="H124" s="273"/>
      <c r="I124" s="273"/>
      <c r="J124" s="273" t="s">
        <v>1295</v>
      </c>
      <c r="K124" s="297"/>
    </row>
    <row r="125" spans="2:11" ht="5.25" customHeight="1">
      <c r="B125" s="298"/>
      <c r="C125" s="276"/>
      <c r="D125" s="276"/>
      <c r="E125" s="276"/>
      <c r="F125" s="276"/>
      <c r="G125" s="258"/>
      <c r="H125" s="276"/>
      <c r="I125" s="276"/>
      <c r="J125" s="276"/>
      <c r="K125" s="299"/>
    </row>
    <row r="126" spans="2:11" ht="15" customHeight="1">
      <c r="B126" s="298"/>
      <c r="C126" s="258" t="s">
        <v>1299</v>
      </c>
      <c r="D126" s="276"/>
      <c r="E126" s="276"/>
      <c r="F126" s="278" t="s">
        <v>1296</v>
      </c>
      <c r="G126" s="258"/>
      <c r="H126" s="258" t="s">
        <v>1336</v>
      </c>
      <c r="I126" s="258" t="s">
        <v>1298</v>
      </c>
      <c r="J126" s="258">
        <v>120</v>
      </c>
      <c r="K126" s="300"/>
    </row>
    <row r="127" spans="2:11" ht="15" customHeight="1">
      <c r="B127" s="298"/>
      <c r="C127" s="258" t="s">
        <v>1345</v>
      </c>
      <c r="D127" s="258"/>
      <c r="E127" s="258"/>
      <c r="F127" s="278" t="s">
        <v>1296</v>
      </c>
      <c r="G127" s="258"/>
      <c r="H127" s="258" t="s">
        <v>1346</v>
      </c>
      <c r="I127" s="258" t="s">
        <v>1298</v>
      </c>
      <c r="J127" s="258" t="s">
        <v>1347</v>
      </c>
      <c r="K127" s="300"/>
    </row>
    <row r="128" spans="2:11" ht="15" customHeight="1">
      <c r="B128" s="298"/>
      <c r="C128" s="258" t="s">
        <v>85</v>
      </c>
      <c r="D128" s="258"/>
      <c r="E128" s="258"/>
      <c r="F128" s="278" t="s">
        <v>1296</v>
      </c>
      <c r="G128" s="258"/>
      <c r="H128" s="258" t="s">
        <v>1348</v>
      </c>
      <c r="I128" s="258" t="s">
        <v>1298</v>
      </c>
      <c r="J128" s="258" t="s">
        <v>1347</v>
      </c>
      <c r="K128" s="300"/>
    </row>
    <row r="129" spans="2:11" ht="15" customHeight="1">
      <c r="B129" s="298"/>
      <c r="C129" s="258" t="s">
        <v>1307</v>
      </c>
      <c r="D129" s="258"/>
      <c r="E129" s="258"/>
      <c r="F129" s="278" t="s">
        <v>1302</v>
      </c>
      <c r="G129" s="258"/>
      <c r="H129" s="258" t="s">
        <v>1308</v>
      </c>
      <c r="I129" s="258" t="s">
        <v>1298</v>
      </c>
      <c r="J129" s="258">
        <v>15</v>
      </c>
      <c r="K129" s="300"/>
    </row>
    <row r="130" spans="2:11" ht="15" customHeight="1">
      <c r="B130" s="298"/>
      <c r="C130" s="280" t="s">
        <v>1309</v>
      </c>
      <c r="D130" s="280"/>
      <c r="E130" s="280"/>
      <c r="F130" s="281" t="s">
        <v>1302</v>
      </c>
      <c r="G130" s="280"/>
      <c r="H130" s="280" t="s">
        <v>1310</v>
      </c>
      <c r="I130" s="280" t="s">
        <v>1298</v>
      </c>
      <c r="J130" s="280">
        <v>15</v>
      </c>
      <c r="K130" s="300"/>
    </row>
    <row r="131" spans="2:11" ht="15" customHeight="1">
      <c r="B131" s="298"/>
      <c r="C131" s="280" t="s">
        <v>1311</v>
      </c>
      <c r="D131" s="280"/>
      <c r="E131" s="280"/>
      <c r="F131" s="281" t="s">
        <v>1302</v>
      </c>
      <c r="G131" s="280"/>
      <c r="H131" s="280" t="s">
        <v>1312</v>
      </c>
      <c r="I131" s="280" t="s">
        <v>1298</v>
      </c>
      <c r="J131" s="280">
        <v>20</v>
      </c>
      <c r="K131" s="300"/>
    </row>
    <row r="132" spans="2:11" ht="15" customHeight="1">
      <c r="B132" s="298"/>
      <c r="C132" s="280" t="s">
        <v>1313</v>
      </c>
      <c r="D132" s="280"/>
      <c r="E132" s="280"/>
      <c r="F132" s="281" t="s">
        <v>1302</v>
      </c>
      <c r="G132" s="280"/>
      <c r="H132" s="280" t="s">
        <v>1314</v>
      </c>
      <c r="I132" s="280" t="s">
        <v>1298</v>
      </c>
      <c r="J132" s="280">
        <v>20</v>
      </c>
      <c r="K132" s="300"/>
    </row>
    <row r="133" spans="2:11" ht="15" customHeight="1">
      <c r="B133" s="298"/>
      <c r="C133" s="258" t="s">
        <v>1301</v>
      </c>
      <c r="D133" s="258"/>
      <c r="E133" s="258"/>
      <c r="F133" s="278" t="s">
        <v>1302</v>
      </c>
      <c r="G133" s="258"/>
      <c r="H133" s="258" t="s">
        <v>1336</v>
      </c>
      <c r="I133" s="258" t="s">
        <v>1298</v>
      </c>
      <c r="J133" s="258">
        <v>50</v>
      </c>
      <c r="K133" s="300"/>
    </row>
    <row r="134" spans="2:11" ht="15" customHeight="1">
      <c r="B134" s="298"/>
      <c r="C134" s="258" t="s">
        <v>1315</v>
      </c>
      <c r="D134" s="258"/>
      <c r="E134" s="258"/>
      <c r="F134" s="278" t="s">
        <v>1302</v>
      </c>
      <c r="G134" s="258"/>
      <c r="H134" s="258" t="s">
        <v>1336</v>
      </c>
      <c r="I134" s="258" t="s">
        <v>1298</v>
      </c>
      <c r="J134" s="258">
        <v>50</v>
      </c>
      <c r="K134" s="300"/>
    </row>
    <row r="135" spans="2:11" ht="15" customHeight="1">
      <c r="B135" s="298"/>
      <c r="C135" s="258" t="s">
        <v>1321</v>
      </c>
      <c r="D135" s="258"/>
      <c r="E135" s="258"/>
      <c r="F135" s="278" t="s">
        <v>1302</v>
      </c>
      <c r="G135" s="258"/>
      <c r="H135" s="258" t="s">
        <v>1336</v>
      </c>
      <c r="I135" s="258" t="s">
        <v>1298</v>
      </c>
      <c r="J135" s="258">
        <v>50</v>
      </c>
      <c r="K135" s="300"/>
    </row>
    <row r="136" spans="2:11" ht="15" customHeight="1">
      <c r="B136" s="298"/>
      <c r="C136" s="258" t="s">
        <v>1323</v>
      </c>
      <c r="D136" s="258"/>
      <c r="E136" s="258"/>
      <c r="F136" s="278" t="s">
        <v>1302</v>
      </c>
      <c r="G136" s="258"/>
      <c r="H136" s="258" t="s">
        <v>1336</v>
      </c>
      <c r="I136" s="258" t="s">
        <v>1298</v>
      </c>
      <c r="J136" s="258">
        <v>50</v>
      </c>
      <c r="K136" s="300"/>
    </row>
    <row r="137" spans="2:11" ht="15" customHeight="1">
      <c r="B137" s="298"/>
      <c r="C137" s="258" t="s">
        <v>1324</v>
      </c>
      <c r="D137" s="258"/>
      <c r="E137" s="258"/>
      <c r="F137" s="278" t="s">
        <v>1302</v>
      </c>
      <c r="G137" s="258"/>
      <c r="H137" s="258" t="s">
        <v>1349</v>
      </c>
      <c r="I137" s="258" t="s">
        <v>1298</v>
      </c>
      <c r="J137" s="258">
        <v>255</v>
      </c>
      <c r="K137" s="300"/>
    </row>
    <row r="138" spans="2:11" ht="15" customHeight="1">
      <c r="B138" s="298"/>
      <c r="C138" s="258" t="s">
        <v>1326</v>
      </c>
      <c r="D138" s="258"/>
      <c r="E138" s="258"/>
      <c r="F138" s="278" t="s">
        <v>1296</v>
      </c>
      <c r="G138" s="258"/>
      <c r="H138" s="258" t="s">
        <v>1350</v>
      </c>
      <c r="I138" s="258" t="s">
        <v>1328</v>
      </c>
      <c r="J138" s="258"/>
      <c r="K138" s="300"/>
    </row>
    <row r="139" spans="2:11" ht="15" customHeight="1">
      <c r="B139" s="298"/>
      <c r="C139" s="258" t="s">
        <v>1329</v>
      </c>
      <c r="D139" s="258"/>
      <c r="E139" s="258"/>
      <c r="F139" s="278" t="s">
        <v>1296</v>
      </c>
      <c r="G139" s="258"/>
      <c r="H139" s="258" t="s">
        <v>1351</v>
      </c>
      <c r="I139" s="258" t="s">
        <v>1331</v>
      </c>
      <c r="J139" s="258"/>
      <c r="K139" s="300"/>
    </row>
    <row r="140" spans="2:11" ht="15" customHeight="1">
      <c r="B140" s="298"/>
      <c r="C140" s="258" t="s">
        <v>1332</v>
      </c>
      <c r="D140" s="258"/>
      <c r="E140" s="258"/>
      <c r="F140" s="278" t="s">
        <v>1296</v>
      </c>
      <c r="G140" s="258"/>
      <c r="H140" s="258" t="s">
        <v>1332</v>
      </c>
      <c r="I140" s="258" t="s">
        <v>1331</v>
      </c>
      <c r="J140" s="258"/>
      <c r="K140" s="300"/>
    </row>
    <row r="141" spans="2:11" ht="15" customHeight="1">
      <c r="B141" s="298"/>
      <c r="C141" s="258" t="s">
        <v>38</v>
      </c>
      <c r="D141" s="258"/>
      <c r="E141" s="258"/>
      <c r="F141" s="278" t="s">
        <v>1296</v>
      </c>
      <c r="G141" s="258"/>
      <c r="H141" s="258" t="s">
        <v>1352</v>
      </c>
      <c r="I141" s="258" t="s">
        <v>1331</v>
      </c>
      <c r="J141" s="258"/>
      <c r="K141" s="300"/>
    </row>
    <row r="142" spans="2:11" ht="15" customHeight="1">
      <c r="B142" s="298"/>
      <c r="C142" s="258" t="s">
        <v>1353</v>
      </c>
      <c r="D142" s="258"/>
      <c r="E142" s="258"/>
      <c r="F142" s="278" t="s">
        <v>1296</v>
      </c>
      <c r="G142" s="258"/>
      <c r="H142" s="258" t="s">
        <v>1354</v>
      </c>
      <c r="I142" s="258" t="s">
        <v>1331</v>
      </c>
      <c r="J142" s="258"/>
      <c r="K142" s="300"/>
    </row>
    <row r="143" spans="2:11" ht="15" customHeight="1">
      <c r="B143" s="301"/>
      <c r="C143" s="302"/>
      <c r="D143" s="302"/>
      <c r="E143" s="302"/>
      <c r="F143" s="302"/>
      <c r="G143" s="302"/>
      <c r="H143" s="302"/>
      <c r="I143" s="302"/>
      <c r="J143" s="302"/>
      <c r="K143" s="303"/>
    </row>
    <row r="144" spans="2:11" ht="18.75" customHeight="1">
      <c r="B144" s="255"/>
      <c r="C144" s="255"/>
      <c r="D144" s="255"/>
      <c r="E144" s="255"/>
      <c r="F144" s="290"/>
      <c r="G144" s="255"/>
      <c r="H144" s="255"/>
      <c r="I144" s="255"/>
      <c r="J144" s="255"/>
      <c r="K144" s="255"/>
    </row>
    <row r="145" spans="2:11" ht="18.75" customHeight="1">
      <c r="B145" s="265"/>
      <c r="C145" s="265"/>
      <c r="D145" s="265"/>
      <c r="E145" s="265"/>
      <c r="F145" s="265"/>
      <c r="G145" s="265"/>
      <c r="H145" s="265"/>
      <c r="I145" s="265"/>
      <c r="J145" s="265"/>
      <c r="K145" s="265"/>
    </row>
    <row r="146" spans="2:11" ht="7.5" customHeight="1">
      <c r="B146" s="266"/>
      <c r="C146" s="267"/>
      <c r="D146" s="267"/>
      <c r="E146" s="267"/>
      <c r="F146" s="267"/>
      <c r="G146" s="267"/>
      <c r="H146" s="267"/>
      <c r="I146" s="267"/>
      <c r="J146" s="267"/>
      <c r="K146" s="268"/>
    </row>
    <row r="147" spans="2:11" ht="45" customHeight="1">
      <c r="B147" s="269"/>
      <c r="C147" s="381" t="s">
        <v>1355</v>
      </c>
      <c r="D147" s="381"/>
      <c r="E147" s="381"/>
      <c r="F147" s="381"/>
      <c r="G147" s="381"/>
      <c r="H147" s="381"/>
      <c r="I147" s="381"/>
      <c r="J147" s="381"/>
      <c r="K147" s="270"/>
    </row>
    <row r="148" spans="2:11" ht="17.25" customHeight="1">
      <c r="B148" s="269"/>
      <c r="C148" s="271" t="s">
        <v>1290</v>
      </c>
      <c r="D148" s="271"/>
      <c r="E148" s="271"/>
      <c r="F148" s="271" t="s">
        <v>1291</v>
      </c>
      <c r="G148" s="272"/>
      <c r="H148" s="271" t="s">
        <v>54</v>
      </c>
      <c r="I148" s="271" t="s">
        <v>57</v>
      </c>
      <c r="J148" s="271" t="s">
        <v>1292</v>
      </c>
      <c r="K148" s="270"/>
    </row>
    <row r="149" spans="2:11" ht="17.25" customHeight="1">
      <c r="B149" s="269"/>
      <c r="C149" s="273" t="s">
        <v>1293</v>
      </c>
      <c r="D149" s="273"/>
      <c r="E149" s="273"/>
      <c r="F149" s="274" t="s">
        <v>1294</v>
      </c>
      <c r="G149" s="275"/>
      <c r="H149" s="273"/>
      <c r="I149" s="273"/>
      <c r="J149" s="273" t="s">
        <v>1295</v>
      </c>
      <c r="K149" s="270"/>
    </row>
    <row r="150" spans="2:11" ht="5.25" customHeight="1">
      <c r="B150" s="279"/>
      <c r="C150" s="276"/>
      <c r="D150" s="276"/>
      <c r="E150" s="276"/>
      <c r="F150" s="276"/>
      <c r="G150" s="277"/>
      <c r="H150" s="276"/>
      <c r="I150" s="276"/>
      <c r="J150" s="276"/>
      <c r="K150" s="300"/>
    </row>
    <row r="151" spans="2:11" ht="15" customHeight="1">
      <c r="B151" s="279"/>
      <c r="C151" s="304" t="s">
        <v>1299</v>
      </c>
      <c r="D151" s="258"/>
      <c r="E151" s="258"/>
      <c r="F151" s="305" t="s">
        <v>1296</v>
      </c>
      <c r="G151" s="258"/>
      <c r="H151" s="304" t="s">
        <v>1336</v>
      </c>
      <c r="I151" s="304" t="s">
        <v>1298</v>
      </c>
      <c r="J151" s="304">
        <v>120</v>
      </c>
      <c r="K151" s="300"/>
    </row>
    <row r="152" spans="2:11" ht="15" customHeight="1">
      <c r="B152" s="279"/>
      <c r="C152" s="304" t="s">
        <v>1345</v>
      </c>
      <c r="D152" s="258"/>
      <c r="E152" s="258"/>
      <c r="F152" s="305" t="s">
        <v>1296</v>
      </c>
      <c r="G152" s="258"/>
      <c r="H152" s="304" t="s">
        <v>1356</v>
      </c>
      <c r="I152" s="304" t="s">
        <v>1298</v>
      </c>
      <c r="J152" s="304" t="s">
        <v>1347</v>
      </c>
      <c r="K152" s="300"/>
    </row>
    <row r="153" spans="2:11" ht="15" customHeight="1">
      <c r="B153" s="279"/>
      <c r="C153" s="304" t="s">
        <v>85</v>
      </c>
      <c r="D153" s="258"/>
      <c r="E153" s="258"/>
      <c r="F153" s="305" t="s">
        <v>1296</v>
      </c>
      <c r="G153" s="258"/>
      <c r="H153" s="304" t="s">
        <v>1357</v>
      </c>
      <c r="I153" s="304" t="s">
        <v>1298</v>
      </c>
      <c r="J153" s="304" t="s">
        <v>1347</v>
      </c>
      <c r="K153" s="300"/>
    </row>
    <row r="154" spans="2:11" ht="15" customHeight="1">
      <c r="B154" s="279"/>
      <c r="C154" s="304" t="s">
        <v>1301</v>
      </c>
      <c r="D154" s="258"/>
      <c r="E154" s="258"/>
      <c r="F154" s="305" t="s">
        <v>1302</v>
      </c>
      <c r="G154" s="258"/>
      <c r="H154" s="304" t="s">
        <v>1336</v>
      </c>
      <c r="I154" s="304" t="s">
        <v>1298</v>
      </c>
      <c r="J154" s="304">
        <v>50</v>
      </c>
      <c r="K154" s="300"/>
    </row>
    <row r="155" spans="2:11" ht="15" customHeight="1">
      <c r="B155" s="279"/>
      <c r="C155" s="304" t="s">
        <v>1304</v>
      </c>
      <c r="D155" s="258"/>
      <c r="E155" s="258"/>
      <c r="F155" s="305" t="s">
        <v>1296</v>
      </c>
      <c r="G155" s="258"/>
      <c r="H155" s="304" t="s">
        <v>1336</v>
      </c>
      <c r="I155" s="304" t="s">
        <v>1306</v>
      </c>
      <c r="J155" s="304"/>
      <c r="K155" s="300"/>
    </row>
    <row r="156" spans="2:11" ht="15" customHeight="1">
      <c r="B156" s="279"/>
      <c r="C156" s="304" t="s">
        <v>1315</v>
      </c>
      <c r="D156" s="258"/>
      <c r="E156" s="258"/>
      <c r="F156" s="305" t="s">
        <v>1302</v>
      </c>
      <c r="G156" s="258"/>
      <c r="H156" s="304" t="s">
        <v>1336</v>
      </c>
      <c r="I156" s="304" t="s">
        <v>1298</v>
      </c>
      <c r="J156" s="304">
        <v>50</v>
      </c>
      <c r="K156" s="300"/>
    </row>
    <row r="157" spans="2:11" ht="15" customHeight="1">
      <c r="B157" s="279"/>
      <c r="C157" s="304" t="s">
        <v>1323</v>
      </c>
      <c r="D157" s="258"/>
      <c r="E157" s="258"/>
      <c r="F157" s="305" t="s">
        <v>1302</v>
      </c>
      <c r="G157" s="258"/>
      <c r="H157" s="304" t="s">
        <v>1336</v>
      </c>
      <c r="I157" s="304" t="s">
        <v>1298</v>
      </c>
      <c r="J157" s="304">
        <v>50</v>
      </c>
      <c r="K157" s="300"/>
    </row>
    <row r="158" spans="2:11" ht="15" customHeight="1">
      <c r="B158" s="279"/>
      <c r="C158" s="304" t="s">
        <v>1321</v>
      </c>
      <c r="D158" s="258"/>
      <c r="E158" s="258"/>
      <c r="F158" s="305" t="s">
        <v>1302</v>
      </c>
      <c r="G158" s="258"/>
      <c r="H158" s="304" t="s">
        <v>1336</v>
      </c>
      <c r="I158" s="304" t="s">
        <v>1298</v>
      </c>
      <c r="J158" s="304">
        <v>50</v>
      </c>
      <c r="K158" s="300"/>
    </row>
    <row r="159" spans="2:11" ht="15" customHeight="1">
      <c r="B159" s="279"/>
      <c r="C159" s="304" t="s">
        <v>111</v>
      </c>
      <c r="D159" s="258"/>
      <c r="E159" s="258"/>
      <c r="F159" s="305" t="s">
        <v>1296</v>
      </c>
      <c r="G159" s="258"/>
      <c r="H159" s="304" t="s">
        <v>1358</v>
      </c>
      <c r="I159" s="304" t="s">
        <v>1298</v>
      </c>
      <c r="J159" s="304" t="s">
        <v>1359</v>
      </c>
      <c r="K159" s="300"/>
    </row>
    <row r="160" spans="2:11" ht="15" customHeight="1">
      <c r="B160" s="279"/>
      <c r="C160" s="304" t="s">
        <v>1360</v>
      </c>
      <c r="D160" s="258"/>
      <c r="E160" s="258"/>
      <c r="F160" s="305" t="s">
        <v>1296</v>
      </c>
      <c r="G160" s="258"/>
      <c r="H160" s="304" t="s">
        <v>1361</v>
      </c>
      <c r="I160" s="304" t="s">
        <v>1331</v>
      </c>
      <c r="J160" s="304"/>
      <c r="K160" s="300"/>
    </row>
    <row r="161" spans="2:11" ht="15" customHeight="1">
      <c r="B161" s="306"/>
      <c r="C161" s="288"/>
      <c r="D161" s="288"/>
      <c r="E161" s="288"/>
      <c r="F161" s="288"/>
      <c r="G161" s="288"/>
      <c r="H161" s="288"/>
      <c r="I161" s="288"/>
      <c r="J161" s="288"/>
      <c r="K161" s="307"/>
    </row>
    <row r="162" spans="2:11" ht="18.75" customHeight="1">
      <c r="B162" s="255"/>
      <c r="C162" s="258"/>
      <c r="D162" s="258"/>
      <c r="E162" s="258"/>
      <c r="F162" s="278"/>
      <c r="G162" s="258"/>
      <c r="H162" s="258"/>
      <c r="I162" s="258"/>
      <c r="J162" s="258"/>
      <c r="K162" s="255"/>
    </row>
    <row r="163" spans="2:11" ht="18.75" customHeight="1">
      <c r="B163" s="265"/>
      <c r="C163" s="265"/>
      <c r="D163" s="265"/>
      <c r="E163" s="265"/>
      <c r="F163" s="265"/>
      <c r="G163" s="265"/>
      <c r="H163" s="265"/>
      <c r="I163" s="265"/>
      <c r="J163" s="265"/>
      <c r="K163" s="265"/>
    </row>
    <row r="164" spans="2:11" ht="7.5" customHeight="1">
      <c r="B164" s="247"/>
      <c r="C164" s="248"/>
      <c r="D164" s="248"/>
      <c r="E164" s="248"/>
      <c r="F164" s="248"/>
      <c r="G164" s="248"/>
      <c r="H164" s="248"/>
      <c r="I164" s="248"/>
      <c r="J164" s="248"/>
      <c r="K164" s="249"/>
    </row>
    <row r="165" spans="2:11" ht="45" customHeight="1">
      <c r="B165" s="250"/>
      <c r="C165" s="379" t="s">
        <v>1362</v>
      </c>
      <c r="D165" s="379"/>
      <c r="E165" s="379"/>
      <c r="F165" s="379"/>
      <c r="G165" s="379"/>
      <c r="H165" s="379"/>
      <c r="I165" s="379"/>
      <c r="J165" s="379"/>
      <c r="K165" s="251"/>
    </row>
    <row r="166" spans="2:11" ht="17.25" customHeight="1">
      <c r="B166" s="250"/>
      <c r="C166" s="271" t="s">
        <v>1290</v>
      </c>
      <c r="D166" s="271"/>
      <c r="E166" s="271"/>
      <c r="F166" s="271" t="s">
        <v>1291</v>
      </c>
      <c r="G166" s="308"/>
      <c r="H166" s="309" t="s">
        <v>54</v>
      </c>
      <c r="I166" s="309" t="s">
        <v>57</v>
      </c>
      <c r="J166" s="271" t="s">
        <v>1292</v>
      </c>
      <c r="K166" s="251"/>
    </row>
    <row r="167" spans="2:11" ht="17.25" customHeight="1">
      <c r="B167" s="252"/>
      <c r="C167" s="273" t="s">
        <v>1293</v>
      </c>
      <c r="D167" s="273"/>
      <c r="E167" s="273"/>
      <c r="F167" s="274" t="s">
        <v>1294</v>
      </c>
      <c r="G167" s="310"/>
      <c r="H167" s="311"/>
      <c r="I167" s="311"/>
      <c r="J167" s="273" t="s">
        <v>1295</v>
      </c>
      <c r="K167" s="253"/>
    </row>
    <row r="168" spans="2:11" ht="5.25" customHeight="1">
      <c r="B168" s="279"/>
      <c r="C168" s="276"/>
      <c r="D168" s="276"/>
      <c r="E168" s="276"/>
      <c r="F168" s="276"/>
      <c r="G168" s="277"/>
      <c r="H168" s="276"/>
      <c r="I168" s="276"/>
      <c r="J168" s="276"/>
      <c r="K168" s="300"/>
    </row>
    <row r="169" spans="2:11" ht="15" customHeight="1">
      <c r="B169" s="279"/>
      <c r="C169" s="258" t="s">
        <v>1299</v>
      </c>
      <c r="D169" s="258"/>
      <c r="E169" s="258"/>
      <c r="F169" s="278" t="s">
        <v>1296</v>
      </c>
      <c r="G169" s="258"/>
      <c r="H169" s="258" t="s">
        <v>1336</v>
      </c>
      <c r="I169" s="258" t="s">
        <v>1298</v>
      </c>
      <c r="J169" s="258">
        <v>120</v>
      </c>
      <c r="K169" s="300"/>
    </row>
    <row r="170" spans="2:11" ht="15" customHeight="1">
      <c r="B170" s="279"/>
      <c r="C170" s="258" t="s">
        <v>1345</v>
      </c>
      <c r="D170" s="258"/>
      <c r="E170" s="258"/>
      <c r="F170" s="278" t="s">
        <v>1296</v>
      </c>
      <c r="G170" s="258"/>
      <c r="H170" s="258" t="s">
        <v>1346</v>
      </c>
      <c r="I170" s="258" t="s">
        <v>1298</v>
      </c>
      <c r="J170" s="258" t="s">
        <v>1347</v>
      </c>
      <c r="K170" s="300"/>
    </row>
    <row r="171" spans="2:11" ht="15" customHeight="1">
      <c r="B171" s="279"/>
      <c r="C171" s="258" t="s">
        <v>85</v>
      </c>
      <c r="D171" s="258"/>
      <c r="E171" s="258"/>
      <c r="F171" s="278" t="s">
        <v>1296</v>
      </c>
      <c r="G171" s="258"/>
      <c r="H171" s="258" t="s">
        <v>1363</v>
      </c>
      <c r="I171" s="258" t="s">
        <v>1298</v>
      </c>
      <c r="J171" s="258" t="s">
        <v>1347</v>
      </c>
      <c r="K171" s="300"/>
    </row>
    <row r="172" spans="2:11" ht="15" customHeight="1">
      <c r="B172" s="279"/>
      <c r="C172" s="258" t="s">
        <v>1301</v>
      </c>
      <c r="D172" s="258"/>
      <c r="E172" s="258"/>
      <c r="F172" s="278" t="s">
        <v>1302</v>
      </c>
      <c r="G172" s="258"/>
      <c r="H172" s="258" t="s">
        <v>1363</v>
      </c>
      <c r="I172" s="258" t="s">
        <v>1298</v>
      </c>
      <c r="J172" s="258">
        <v>50</v>
      </c>
      <c r="K172" s="300"/>
    </row>
    <row r="173" spans="2:11" ht="15" customHeight="1">
      <c r="B173" s="279"/>
      <c r="C173" s="258" t="s">
        <v>1304</v>
      </c>
      <c r="D173" s="258"/>
      <c r="E173" s="258"/>
      <c r="F173" s="278" t="s">
        <v>1296</v>
      </c>
      <c r="G173" s="258"/>
      <c r="H173" s="258" t="s">
        <v>1363</v>
      </c>
      <c r="I173" s="258" t="s">
        <v>1306</v>
      </c>
      <c r="J173" s="258"/>
      <c r="K173" s="300"/>
    </row>
    <row r="174" spans="2:11" ht="15" customHeight="1">
      <c r="B174" s="279"/>
      <c r="C174" s="258" t="s">
        <v>1315</v>
      </c>
      <c r="D174" s="258"/>
      <c r="E174" s="258"/>
      <c r="F174" s="278" t="s">
        <v>1302</v>
      </c>
      <c r="G174" s="258"/>
      <c r="H174" s="258" t="s">
        <v>1363</v>
      </c>
      <c r="I174" s="258" t="s">
        <v>1298</v>
      </c>
      <c r="J174" s="258">
        <v>50</v>
      </c>
      <c r="K174" s="300"/>
    </row>
    <row r="175" spans="2:11" ht="15" customHeight="1">
      <c r="B175" s="279"/>
      <c r="C175" s="258" t="s">
        <v>1323</v>
      </c>
      <c r="D175" s="258"/>
      <c r="E175" s="258"/>
      <c r="F175" s="278" t="s">
        <v>1302</v>
      </c>
      <c r="G175" s="258"/>
      <c r="H175" s="258" t="s">
        <v>1363</v>
      </c>
      <c r="I175" s="258" t="s">
        <v>1298</v>
      </c>
      <c r="J175" s="258">
        <v>50</v>
      </c>
      <c r="K175" s="300"/>
    </row>
    <row r="176" spans="2:11" ht="15" customHeight="1">
      <c r="B176" s="279"/>
      <c r="C176" s="258" t="s">
        <v>1321</v>
      </c>
      <c r="D176" s="258"/>
      <c r="E176" s="258"/>
      <c r="F176" s="278" t="s">
        <v>1302</v>
      </c>
      <c r="G176" s="258"/>
      <c r="H176" s="258" t="s">
        <v>1363</v>
      </c>
      <c r="I176" s="258" t="s">
        <v>1298</v>
      </c>
      <c r="J176" s="258">
        <v>50</v>
      </c>
      <c r="K176" s="300"/>
    </row>
    <row r="177" spans="2:11" ht="15" customHeight="1">
      <c r="B177" s="279"/>
      <c r="C177" s="258" t="s">
        <v>117</v>
      </c>
      <c r="D177" s="258"/>
      <c r="E177" s="258"/>
      <c r="F177" s="278" t="s">
        <v>1296</v>
      </c>
      <c r="G177" s="258"/>
      <c r="H177" s="258" t="s">
        <v>1364</v>
      </c>
      <c r="I177" s="258" t="s">
        <v>1365</v>
      </c>
      <c r="J177" s="258"/>
      <c r="K177" s="300"/>
    </row>
    <row r="178" spans="2:11" ht="15" customHeight="1">
      <c r="B178" s="279"/>
      <c r="C178" s="258" t="s">
        <v>57</v>
      </c>
      <c r="D178" s="258"/>
      <c r="E178" s="258"/>
      <c r="F178" s="278" t="s">
        <v>1296</v>
      </c>
      <c r="G178" s="258"/>
      <c r="H178" s="258" t="s">
        <v>1366</v>
      </c>
      <c r="I178" s="258" t="s">
        <v>1367</v>
      </c>
      <c r="J178" s="258">
        <v>1</v>
      </c>
      <c r="K178" s="300"/>
    </row>
    <row r="179" spans="2:11" ht="15" customHeight="1">
      <c r="B179" s="279"/>
      <c r="C179" s="258" t="s">
        <v>53</v>
      </c>
      <c r="D179" s="258"/>
      <c r="E179" s="258"/>
      <c r="F179" s="278" t="s">
        <v>1296</v>
      </c>
      <c r="G179" s="258"/>
      <c r="H179" s="258" t="s">
        <v>1368</v>
      </c>
      <c r="I179" s="258" t="s">
        <v>1298</v>
      </c>
      <c r="J179" s="258">
        <v>20</v>
      </c>
      <c r="K179" s="300"/>
    </row>
    <row r="180" spans="2:11" ht="15" customHeight="1">
      <c r="B180" s="279"/>
      <c r="C180" s="258" t="s">
        <v>54</v>
      </c>
      <c r="D180" s="258"/>
      <c r="E180" s="258"/>
      <c r="F180" s="278" t="s">
        <v>1296</v>
      </c>
      <c r="G180" s="258"/>
      <c r="H180" s="258" t="s">
        <v>1369</v>
      </c>
      <c r="I180" s="258" t="s">
        <v>1298</v>
      </c>
      <c r="J180" s="258">
        <v>255</v>
      </c>
      <c r="K180" s="300"/>
    </row>
    <row r="181" spans="2:11" ht="15" customHeight="1">
      <c r="B181" s="279"/>
      <c r="C181" s="258" t="s">
        <v>118</v>
      </c>
      <c r="D181" s="258"/>
      <c r="E181" s="258"/>
      <c r="F181" s="278" t="s">
        <v>1296</v>
      </c>
      <c r="G181" s="258"/>
      <c r="H181" s="258" t="s">
        <v>1260</v>
      </c>
      <c r="I181" s="258" t="s">
        <v>1298</v>
      </c>
      <c r="J181" s="258">
        <v>10</v>
      </c>
      <c r="K181" s="300"/>
    </row>
    <row r="182" spans="2:11" ht="15" customHeight="1">
      <c r="B182" s="279"/>
      <c r="C182" s="258" t="s">
        <v>119</v>
      </c>
      <c r="D182" s="258"/>
      <c r="E182" s="258"/>
      <c r="F182" s="278" t="s">
        <v>1296</v>
      </c>
      <c r="G182" s="258"/>
      <c r="H182" s="258" t="s">
        <v>1370</v>
      </c>
      <c r="I182" s="258" t="s">
        <v>1331</v>
      </c>
      <c r="J182" s="258"/>
      <c r="K182" s="300"/>
    </row>
    <row r="183" spans="2:11" ht="15" customHeight="1">
      <c r="B183" s="279"/>
      <c r="C183" s="258" t="s">
        <v>1371</v>
      </c>
      <c r="D183" s="258"/>
      <c r="E183" s="258"/>
      <c r="F183" s="278" t="s">
        <v>1296</v>
      </c>
      <c r="G183" s="258"/>
      <c r="H183" s="258" t="s">
        <v>1372</v>
      </c>
      <c r="I183" s="258" t="s">
        <v>1331</v>
      </c>
      <c r="J183" s="258"/>
      <c r="K183" s="300"/>
    </row>
    <row r="184" spans="2:11" ht="15" customHeight="1">
      <c r="B184" s="279"/>
      <c r="C184" s="258" t="s">
        <v>1360</v>
      </c>
      <c r="D184" s="258"/>
      <c r="E184" s="258"/>
      <c r="F184" s="278" t="s">
        <v>1296</v>
      </c>
      <c r="G184" s="258"/>
      <c r="H184" s="258" t="s">
        <v>1373</v>
      </c>
      <c r="I184" s="258" t="s">
        <v>1331</v>
      </c>
      <c r="J184" s="258"/>
      <c r="K184" s="300"/>
    </row>
    <row r="185" spans="2:11" ht="15" customHeight="1">
      <c r="B185" s="279"/>
      <c r="C185" s="258" t="s">
        <v>121</v>
      </c>
      <c r="D185" s="258"/>
      <c r="E185" s="258"/>
      <c r="F185" s="278" t="s">
        <v>1302</v>
      </c>
      <c r="G185" s="258"/>
      <c r="H185" s="258" t="s">
        <v>1374</v>
      </c>
      <c r="I185" s="258" t="s">
        <v>1298</v>
      </c>
      <c r="J185" s="258">
        <v>50</v>
      </c>
      <c r="K185" s="300"/>
    </row>
    <row r="186" spans="2:11" ht="15" customHeight="1">
      <c r="B186" s="279"/>
      <c r="C186" s="258" t="s">
        <v>1375</v>
      </c>
      <c r="D186" s="258"/>
      <c r="E186" s="258"/>
      <c r="F186" s="278" t="s">
        <v>1302</v>
      </c>
      <c r="G186" s="258"/>
      <c r="H186" s="258" t="s">
        <v>1376</v>
      </c>
      <c r="I186" s="258" t="s">
        <v>1377</v>
      </c>
      <c r="J186" s="258"/>
      <c r="K186" s="300"/>
    </row>
    <row r="187" spans="2:11" ht="15" customHeight="1">
      <c r="B187" s="279"/>
      <c r="C187" s="258" t="s">
        <v>1378</v>
      </c>
      <c r="D187" s="258"/>
      <c r="E187" s="258"/>
      <c r="F187" s="278" t="s">
        <v>1302</v>
      </c>
      <c r="G187" s="258"/>
      <c r="H187" s="258" t="s">
        <v>1379</v>
      </c>
      <c r="I187" s="258" t="s">
        <v>1377</v>
      </c>
      <c r="J187" s="258"/>
      <c r="K187" s="300"/>
    </row>
    <row r="188" spans="2:11" ht="15" customHeight="1">
      <c r="B188" s="279"/>
      <c r="C188" s="258" t="s">
        <v>1380</v>
      </c>
      <c r="D188" s="258"/>
      <c r="E188" s="258"/>
      <c r="F188" s="278" t="s">
        <v>1302</v>
      </c>
      <c r="G188" s="258"/>
      <c r="H188" s="258" t="s">
        <v>1381</v>
      </c>
      <c r="I188" s="258" t="s">
        <v>1377</v>
      </c>
      <c r="J188" s="258"/>
      <c r="K188" s="300"/>
    </row>
    <row r="189" spans="2:11" ht="15" customHeight="1">
      <c r="B189" s="279"/>
      <c r="C189" s="312" t="s">
        <v>1382</v>
      </c>
      <c r="D189" s="258"/>
      <c r="E189" s="258"/>
      <c r="F189" s="278" t="s">
        <v>1302</v>
      </c>
      <c r="G189" s="258"/>
      <c r="H189" s="258" t="s">
        <v>1383</v>
      </c>
      <c r="I189" s="258" t="s">
        <v>1384</v>
      </c>
      <c r="J189" s="313" t="s">
        <v>1385</v>
      </c>
      <c r="K189" s="300"/>
    </row>
    <row r="190" spans="2:11" ht="15" customHeight="1">
      <c r="B190" s="279"/>
      <c r="C190" s="264" t="s">
        <v>42</v>
      </c>
      <c r="D190" s="258"/>
      <c r="E190" s="258"/>
      <c r="F190" s="278" t="s">
        <v>1296</v>
      </c>
      <c r="G190" s="258"/>
      <c r="H190" s="255" t="s">
        <v>1386</v>
      </c>
      <c r="I190" s="258" t="s">
        <v>1387</v>
      </c>
      <c r="J190" s="258"/>
      <c r="K190" s="300"/>
    </row>
    <row r="191" spans="2:11" ht="15" customHeight="1">
      <c r="B191" s="279"/>
      <c r="C191" s="264" t="s">
        <v>1388</v>
      </c>
      <c r="D191" s="258"/>
      <c r="E191" s="258"/>
      <c r="F191" s="278" t="s">
        <v>1296</v>
      </c>
      <c r="G191" s="258"/>
      <c r="H191" s="258" t="s">
        <v>1389</v>
      </c>
      <c r="I191" s="258" t="s">
        <v>1331</v>
      </c>
      <c r="J191" s="258"/>
      <c r="K191" s="300"/>
    </row>
    <row r="192" spans="2:11" ht="15" customHeight="1">
      <c r="B192" s="279"/>
      <c r="C192" s="264" t="s">
        <v>1390</v>
      </c>
      <c r="D192" s="258"/>
      <c r="E192" s="258"/>
      <c r="F192" s="278" t="s">
        <v>1296</v>
      </c>
      <c r="G192" s="258"/>
      <c r="H192" s="258" t="s">
        <v>1391</v>
      </c>
      <c r="I192" s="258" t="s">
        <v>1331</v>
      </c>
      <c r="J192" s="258"/>
      <c r="K192" s="300"/>
    </row>
    <row r="193" spans="2:11" ht="15" customHeight="1">
      <c r="B193" s="279"/>
      <c r="C193" s="264" t="s">
        <v>1392</v>
      </c>
      <c r="D193" s="258"/>
      <c r="E193" s="258"/>
      <c r="F193" s="278" t="s">
        <v>1302</v>
      </c>
      <c r="G193" s="258"/>
      <c r="H193" s="258" t="s">
        <v>1393</v>
      </c>
      <c r="I193" s="258" t="s">
        <v>1331</v>
      </c>
      <c r="J193" s="258"/>
      <c r="K193" s="300"/>
    </row>
    <row r="194" spans="2:11" ht="15" customHeight="1">
      <c r="B194" s="306"/>
      <c r="C194" s="314"/>
      <c r="D194" s="288"/>
      <c r="E194" s="288"/>
      <c r="F194" s="288"/>
      <c r="G194" s="288"/>
      <c r="H194" s="288"/>
      <c r="I194" s="288"/>
      <c r="J194" s="288"/>
      <c r="K194" s="307"/>
    </row>
    <row r="195" spans="2:11" ht="18.75" customHeight="1">
      <c r="B195" s="255"/>
      <c r="C195" s="258"/>
      <c r="D195" s="258"/>
      <c r="E195" s="258"/>
      <c r="F195" s="278"/>
      <c r="G195" s="258"/>
      <c r="H195" s="258"/>
      <c r="I195" s="258"/>
      <c r="J195" s="258"/>
      <c r="K195" s="255"/>
    </row>
    <row r="196" spans="2:11" ht="18.75" customHeight="1">
      <c r="B196" s="255"/>
      <c r="C196" s="258"/>
      <c r="D196" s="258"/>
      <c r="E196" s="258"/>
      <c r="F196" s="278"/>
      <c r="G196" s="258"/>
      <c r="H196" s="258"/>
      <c r="I196" s="258"/>
      <c r="J196" s="258"/>
      <c r="K196" s="255"/>
    </row>
    <row r="197" spans="2:11" ht="18.75" customHeight="1">
      <c r="B197" s="265"/>
      <c r="C197" s="265"/>
      <c r="D197" s="265"/>
      <c r="E197" s="265"/>
      <c r="F197" s="265"/>
      <c r="G197" s="265"/>
      <c r="H197" s="265"/>
      <c r="I197" s="265"/>
      <c r="J197" s="265"/>
      <c r="K197" s="265"/>
    </row>
    <row r="198" spans="2:11" ht="13.5">
      <c r="B198" s="247"/>
      <c r="C198" s="248"/>
      <c r="D198" s="248"/>
      <c r="E198" s="248"/>
      <c r="F198" s="248"/>
      <c r="G198" s="248"/>
      <c r="H198" s="248"/>
      <c r="I198" s="248"/>
      <c r="J198" s="248"/>
      <c r="K198" s="249"/>
    </row>
    <row r="199" spans="2:11" ht="21">
      <c r="B199" s="250"/>
      <c r="C199" s="379" t="s">
        <v>1394</v>
      </c>
      <c r="D199" s="379"/>
      <c r="E199" s="379"/>
      <c r="F199" s="379"/>
      <c r="G199" s="379"/>
      <c r="H199" s="379"/>
      <c r="I199" s="379"/>
      <c r="J199" s="379"/>
      <c r="K199" s="251"/>
    </row>
    <row r="200" spans="2:11" ht="25.5" customHeight="1">
      <c r="B200" s="250"/>
      <c r="C200" s="315" t="s">
        <v>1395</v>
      </c>
      <c r="D200" s="315"/>
      <c r="E200" s="315"/>
      <c r="F200" s="315" t="s">
        <v>1396</v>
      </c>
      <c r="G200" s="316"/>
      <c r="H200" s="378" t="s">
        <v>1397</v>
      </c>
      <c r="I200" s="378"/>
      <c r="J200" s="378"/>
      <c r="K200" s="251"/>
    </row>
    <row r="201" spans="2:11" ht="5.25" customHeight="1">
      <c r="B201" s="279"/>
      <c r="C201" s="276"/>
      <c r="D201" s="276"/>
      <c r="E201" s="276"/>
      <c r="F201" s="276"/>
      <c r="G201" s="258"/>
      <c r="H201" s="276"/>
      <c r="I201" s="276"/>
      <c r="J201" s="276"/>
      <c r="K201" s="300"/>
    </row>
    <row r="202" spans="2:11" ht="15" customHeight="1">
      <c r="B202" s="279"/>
      <c r="C202" s="258" t="s">
        <v>1387</v>
      </c>
      <c r="D202" s="258"/>
      <c r="E202" s="258"/>
      <c r="F202" s="278" t="s">
        <v>43</v>
      </c>
      <c r="G202" s="258"/>
      <c r="H202" s="377" t="s">
        <v>1398</v>
      </c>
      <c r="I202" s="377"/>
      <c r="J202" s="377"/>
      <c r="K202" s="300"/>
    </row>
    <row r="203" spans="2:11" ht="15" customHeight="1">
      <c r="B203" s="279"/>
      <c r="C203" s="285"/>
      <c r="D203" s="258"/>
      <c r="E203" s="258"/>
      <c r="F203" s="278" t="s">
        <v>44</v>
      </c>
      <c r="G203" s="258"/>
      <c r="H203" s="377" t="s">
        <v>1399</v>
      </c>
      <c r="I203" s="377"/>
      <c r="J203" s="377"/>
      <c r="K203" s="300"/>
    </row>
    <row r="204" spans="2:11" ht="15" customHeight="1">
      <c r="B204" s="279"/>
      <c r="C204" s="285"/>
      <c r="D204" s="258"/>
      <c r="E204" s="258"/>
      <c r="F204" s="278" t="s">
        <v>47</v>
      </c>
      <c r="G204" s="258"/>
      <c r="H204" s="377" t="s">
        <v>1400</v>
      </c>
      <c r="I204" s="377"/>
      <c r="J204" s="377"/>
      <c r="K204" s="300"/>
    </row>
    <row r="205" spans="2:11" ht="15" customHeight="1">
      <c r="B205" s="279"/>
      <c r="C205" s="258"/>
      <c r="D205" s="258"/>
      <c r="E205" s="258"/>
      <c r="F205" s="278" t="s">
        <v>45</v>
      </c>
      <c r="G205" s="258"/>
      <c r="H205" s="377" t="s">
        <v>1401</v>
      </c>
      <c r="I205" s="377"/>
      <c r="J205" s="377"/>
      <c r="K205" s="300"/>
    </row>
    <row r="206" spans="2:11" ht="15" customHeight="1">
      <c r="B206" s="279"/>
      <c r="C206" s="258"/>
      <c r="D206" s="258"/>
      <c r="E206" s="258"/>
      <c r="F206" s="278" t="s">
        <v>46</v>
      </c>
      <c r="G206" s="258"/>
      <c r="H206" s="377" t="s">
        <v>1402</v>
      </c>
      <c r="I206" s="377"/>
      <c r="J206" s="377"/>
      <c r="K206" s="300"/>
    </row>
    <row r="207" spans="2:11" ht="15" customHeight="1">
      <c r="B207" s="279"/>
      <c r="C207" s="258"/>
      <c r="D207" s="258"/>
      <c r="E207" s="258"/>
      <c r="F207" s="278"/>
      <c r="G207" s="258"/>
      <c r="H207" s="258"/>
      <c r="I207" s="258"/>
      <c r="J207" s="258"/>
      <c r="K207" s="300"/>
    </row>
    <row r="208" spans="2:11" ht="15" customHeight="1">
      <c r="B208" s="279"/>
      <c r="C208" s="258" t="s">
        <v>1343</v>
      </c>
      <c r="D208" s="258"/>
      <c r="E208" s="258"/>
      <c r="F208" s="278" t="s">
        <v>78</v>
      </c>
      <c r="G208" s="258"/>
      <c r="H208" s="377" t="s">
        <v>1403</v>
      </c>
      <c r="I208" s="377"/>
      <c r="J208" s="377"/>
      <c r="K208" s="300"/>
    </row>
    <row r="209" spans="2:11" ht="15" customHeight="1">
      <c r="B209" s="279"/>
      <c r="C209" s="285"/>
      <c r="D209" s="258"/>
      <c r="E209" s="258"/>
      <c r="F209" s="278" t="s">
        <v>1241</v>
      </c>
      <c r="G209" s="258"/>
      <c r="H209" s="377" t="s">
        <v>1242</v>
      </c>
      <c r="I209" s="377"/>
      <c r="J209" s="377"/>
      <c r="K209" s="300"/>
    </row>
    <row r="210" spans="2:11" ht="15" customHeight="1">
      <c r="B210" s="279"/>
      <c r="C210" s="258"/>
      <c r="D210" s="258"/>
      <c r="E210" s="258"/>
      <c r="F210" s="278" t="s">
        <v>1239</v>
      </c>
      <c r="G210" s="258"/>
      <c r="H210" s="377" t="s">
        <v>1404</v>
      </c>
      <c r="I210" s="377"/>
      <c r="J210" s="377"/>
      <c r="K210" s="300"/>
    </row>
    <row r="211" spans="2:11" ht="15" customHeight="1">
      <c r="B211" s="317"/>
      <c r="C211" s="285"/>
      <c r="D211" s="285"/>
      <c r="E211" s="285"/>
      <c r="F211" s="278" t="s">
        <v>102</v>
      </c>
      <c r="G211" s="264"/>
      <c r="H211" s="376" t="s">
        <v>103</v>
      </c>
      <c r="I211" s="376"/>
      <c r="J211" s="376"/>
      <c r="K211" s="318"/>
    </row>
    <row r="212" spans="2:11" ht="15" customHeight="1">
      <c r="B212" s="317"/>
      <c r="C212" s="285"/>
      <c r="D212" s="285"/>
      <c r="E212" s="285"/>
      <c r="F212" s="278" t="s">
        <v>1243</v>
      </c>
      <c r="G212" s="264"/>
      <c r="H212" s="376" t="s">
        <v>1405</v>
      </c>
      <c r="I212" s="376"/>
      <c r="J212" s="376"/>
      <c r="K212" s="318"/>
    </row>
    <row r="213" spans="2:11" ht="15" customHeight="1">
      <c r="B213" s="317"/>
      <c r="C213" s="285"/>
      <c r="D213" s="285"/>
      <c r="E213" s="285"/>
      <c r="F213" s="319"/>
      <c r="G213" s="264"/>
      <c r="H213" s="320"/>
      <c r="I213" s="320"/>
      <c r="J213" s="320"/>
      <c r="K213" s="318"/>
    </row>
    <row r="214" spans="2:11" ht="15" customHeight="1">
      <c r="B214" s="317"/>
      <c r="C214" s="258" t="s">
        <v>1367</v>
      </c>
      <c r="D214" s="285"/>
      <c r="E214" s="285"/>
      <c r="F214" s="278">
        <v>1</v>
      </c>
      <c r="G214" s="264"/>
      <c r="H214" s="376" t="s">
        <v>1406</v>
      </c>
      <c r="I214" s="376"/>
      <c r="J214" s="376"/>
      <c r="K214" s="318"/>
    </row>
    <row r="215" spans="2:11" ht="15" customHeight="1">
      <c r="B215" s="317"/>
      <c r="C215" s="285"/>
      <c r="D215" s="285"/>
      <c r="E215" s="285"/>
      <c r="F215" s="278">
        <v>2</v>
      </c>
      <c r="G215" s="264"/>
      <c r="H215" s="376" t="s">
        <v>1407</v>
      </c>
      <c r="I215" s="376"/>
      <c r="J215" s="376"/>
      <c r="K215" s="318"/>
    </row>
    <row r="216" spans="2:11" ht="15" customHeight="1">
      <c r="B216" s="317"/>
      <c r="C216" s="285"/>
      <c r="D216" s="285"/>
      <c r="E216" s="285"/>
      <c r="F216" s="278">
        <v>3</v>
      </c>
      <c r="G216" s="264"/>
      <c r="H216" s="376" t="s">
        <v>1408</v>
      </c>
      <c r="I216" s="376"/>
      <c r="J216" s="376"/>
      <c r="K216" s="318"/>
    </row>
    <row r="217" spans="2:11" ht="15" customHeight="1">
      <c r="B217" s="317"/>
      <c r="C217" s="285"/>
      <c r="D217" s="285"/>
      <c r="E217" s="285"/>
      <c r="F217" s="278">
        <v>4</v>
      </c>
      <c r="G217" s="264"/>
      <c r="H217" s="376" t="s">
        <v>1409</v>
      </c>
      <c r="I217" s="376"/>
      <c r="J217" s="376"/>
      <c r="K217" s="318"/>
    </row>
    <row r="218" spans="2:11" ht="12.75" customHeight="1">
      <c r="B218" s="321"/>
      <c r="C218" s="322"/>
      <c r="D218" s="322"/>
      <c r="E218" s="322"/>
      <c r="F218" s="322"/>
      <c r="G218" s="322"/>
      <c r="H218" s="322"/>
      <c r="I218" s="322"/>
      <c r="J218" s="322"/>
      <c r="K218" s="323"/>
    </row>
  </sheetData>
  <sheetProtection formatCells="0" formatColumns="0" formatRows="0" insertColumns="0" insertRows="0" insertHyperlinks="0" deleteColumns="0" deleteRows="0" sort="0" autoFilter="0" pivotTables="0"/>
  <mergeCells count="77">
    <mergeCell ref="D69:J69"/>
    <mergeCell ref="D70:J70"/>
    <mergeCell ref="C75:J75"/>
    <mergeCell ref="D62:J62"/>
    <mergeCell ref="D65:J65"/>
    <mergeCell ref="D66:J66"/>
    <mergeCell ref="D68:J68"/>
    <mergeCell ref="D63:J63"/>
    <mergeCell ref="D67:J67"/>
    <mergeCell ref="C52:J52"/>
    <mergeCell ref="C54:J54"/>
    <mergeCell ref="C55:J55"/>
    <mergeCell ref="D61:J61"/>
    <mergeCell ref="C57:J57"/>
    <mergeCell ref="D58:J58"/>
    <mergeCell ref="D59:J59"/>
    <mergeCell ref="D60:J60"/>
    <mergeCell ref="D47:J47"/>
    <mergeCell ref="E48:J48"/>
    <mergeCell ref="E49:J49"/>
    <mergeCell ref="D51:J51"/>
    <mergeCell ref="E50:J50"/>
    <mergeCell ref="D16:J16"/>
    <mergeCell ref="D17:J17"/>
    <mergeCell ref="F18:J18"/>
    <mergeCell ref="D33:J33"/>
    <mergeCell ref="D34:J34"/>
    <mergeCell ref="C3:J3"/>
    <mergeCell ref="C9:J9"/>
    <mergeCell ref="D10:J10"/>
    <mergeCell ref="D15:J15"/>
    <mergeCell ref="C4:J4"/>
    <mergeCell ref="C6:J6"/>
    <mergeCell ref="C7:J7"/>
    <mergeCell ref="D11:J11"/>
    <mergeCell ref="F20:J20"/>
    <mergeCell ref="F23:J23"/>
    <mergeCell ref="F21:J21"/>
    <mergeCell ref="F22:J22"/>
    <mergeCell ref="F19:J19"/>
    <mergeCell ref="C122:J122"/>
    <mergeCell ref="C102:J102"/>
    <mergeCell ref="C147:J147"/>
    <mergeCell ref="C165:J165"/>
    <mergeCell ref="C25:J25"/>
    <mergeCell ref="D27:J27"/>
    <mergeCell ref="D28:J28"/>
    <mergeCell ref="D30:J30"/>
    <mergeCell ref="D31:J31"/>
    <mergeCell ref="C26:J26"/>
    <mergeCell ref="D35:J35"/>
    <mergeCell ref="G36:J36"/>
    <mergeCell ref="G37:J37"/>
    <mergeCell ref="G38:J38"/>
    <mergeCell ref="G39:J39"/>
    <mergeCell ref="G40:J40"/>
    <mergeCell ref="G42:J42"/>
    <mergeCell ref="G41:J41"/>
    <mergeCell ref="G43:J43"/>
    <mergeCell ref="G44:J44"/>
    <mergeCell ref="G45:J45"/>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Rekapitulace stavby</vt:lpstr>
      <vt:lpstr>SO 01.1 - Sejmutí ornice</vt:lpstr>
      <vt:lpstr>SO 02 - Demolice</vt:lpstr>
      <vt:lpstr>SO 24 - Komunikace a zpev...</vt:lpstr>
      <vt:lpstr>SO 25 - Sadové úpravy</vt:lpstr>
      <vt:lpstr>SO 301 - Oprava odvodnění </vt:lpstr>
      <vt:lpstr>DIR - Realizace DIR</vt:lpstr>
      <vt:lpstr>VON - Vedlejší a ostatní ...</vt:lpstr>
      <vt:lpstr>Pokyny pro vyplnění</vt:lpstr>
      <vt:lpstr>'DIR - Realizace DIR'!Názvy_tisku</vt:lpstr>
      <vt:lpstr>'Rekapitulace stavby'!Názvy_tisku</vt:lpstr>
      <vt:lpstr>'SO 01.1 - Sejmutí ornice'!Názvy_tisku</vt:lpstr>
      <vt:lpstr>'SO 02 - Demolice'!Názvy_tisku</vt:lpstr>
      <vt:lpstr>'SO 24 - Komunikace a zpev...'!Názvy_tisku</vt:lpstr>
      <vt:lpstr>'SO 25 - Sadové úpravy'!Názvy_tisku</vt:lpstr>
      <vt:lpstr>'SO 301 - Oprava odvodnění '!Názvy_tisku</vt:lpstr>
      <vt:lpstr>'VON - Vedlejší a ostatní ...'!Názvy_tisku</vt:lpstr>
      <vt:lpstr>'DIR - Realizace DIR'!Oblast_tisku</vt:lpstr>
      <vt:lpstr>'Pokyny pro vyplnění'!Oblast_tisku</vt:lpstr>
      <vt:lpstr>'Rekapitulace stavby'!Oblast_tisku</vt:lpstr>
      <vt:lpstr>'SO 01.1 - Sejmutí ornice'!Oblast_tisku</vt:lpstr>
      <vt:lpstr>'SO 02 - Demolice'!Oblast_tisku</vt:lpstr>
      <vt:lpstr>'SO 24 - Komunikace a zpev...'!Oblast_tisku</vt:lpstr>
      <vt:lpstr>'SO 25 - Sadové úpravy'!Oblast_tisku</vt:lpstr>
      <vt:lpstr>'SO 301 - Oprava odvodnění '!Oblast_tisku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Jannike Genc Sklenářová</cp:lastModifiedBy>
  <dcterms:created xsi:type="dcterms:W3CDTF">2019-03-08T12:58:14Z</dcterms:created>
  <dcterms:modified xsi:type="dcterms:W3CDTF">2019-03-08T12:59:11Z</dcterms:modified>
</cp:coreProperties>
</file>